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 인수인계자료★\3. 서무업무\가축통계(2021년 상반기)\"/>
    </mc:Choice>
  </mc:AlternateContent>
  <bookViews>
    <workbookView xWindow="0" yWindow="0" windowWidth="28800" windowHeight="12255" tabRatio="963"/>
  </bookViews>
  <sheets>
    <sheet name="통계조사결과 " sheetId="1" r:id="rId1"/>
    <sheet name="시군별 점유율" sheetId="2" r:id="rId2"/>
    <sheet name="1.한육우" sheetId="3" r:id="rId3"/>
    <sheet name="1.한우" sheetId="4" r:id="rId4"/>
    <sheet name="1.육우" sheetId="5" r:id="rId5"/>
    <sheet name="2.젖소" sheetId="6" r:id="rId6"/>
    <sheet name="3.돼지" sheetId="7" r:id="rId7"/>
    <sheet name="4.닭" sheetId="8" r:id="rId8"/>
    <sheet name="4.산란계" sheetId="9" r:id="rId9"/>
    <sheet name="4.육계" sheetId="10" r:id="rId10"/>
    <sheet name="5.말" sheetId="11" r:id="rId11"/>
    <sheet name="6.염소" sheetId="12" r:id="rId12"/>
    <sheet name="7.면양" sheetId="13" r:id="rId13"/>
    <sheet name="8.사슴" sheetId="14" r:id="rId14"/>
    <sheet name="9.토끼" sheetId="15" r:id="rId15"/>
    <sheet name="10.개" sheetId="16" r:id="rId16"/>
    <sheet name="11.오리" sheetId="17" r:id="rId17"/>
    <sheet name="12.칠면조" sheetId="18" r:id="rId18"/>
    <sheet name="13.거위" sheetId="19" r:id="rId19"/>
    <sheet name="14.메추리" sheetId="20" r:id="rId20"/>
    <sheet name="15.꿀벌" sheetId="21" r:id="rId21"/>
    <sheet name="16.관상조1" sheetId="22" r:id="rId22"/>
    <sheet name="16.관상조2" sheetId="23" r:id="rId23"/>
    <sheet name="17.타조" sheetId="24" r:id="rId24"/>
    <sheet name="18.오소리" sheetId="25" r:id="rId25"/>
    <sheet name="19.꿩" sheetId="26" r:id="rId26"/>
    <sheet name="20.지렁이1" sheetId="30" r:id="rId27"/>
    <sheet name="21.기러기" sheetId="29" r:id="rId28"/>
  </sheets>
  <definedNames>
    <definedName name="_xlnm.Print_Area" localSheetId="4">'1.육우'!$A$1:$M$61</definedName>
    <definedName name="_xlnm.Print_Area" localSheetId="3">'1.한우'!$A$1:$M$61</definedName>
    <definedName name="_xlnm.Print_Area" localSheetId="2">'1.한육우'!$A$1:$M$62</definedName>
    <definedName name="_xlnm.Print_Area" localSheetId="19">'14.메추리'!$A$1:$L$62</definedName>
    <definedName name="_xlnm.Print_Area" localSheetId="21">'16.관상조1'!$A$1:$Q$21</definedName>
    <definedName name="_xlnm.Print_Area" localSheetId="5">'2.젖소'!$A$1:$M$61</definedName>
    <definedName name="_xlnm.Print_Area" localSheetId="26">'20.지렁이1'!$A$1:$M$21</definedName>
    <definedName name="_xlnm.Print_Area" localSheetId="6">'3.돼지'!$A$1:$O$61</definedName>
    <definedName name="_xlnm.Print_Titles" localSheetId="0">'통계조사결과 '!$1:$1</definedName>
  </definedNames>
  <calcPr calcId="162913"/>
</workbook>
</file>

<file path=xl/calcChain.xml><?xml version="1.0" encoding="utf-8"?>
<calcChain xmlns="http://schemas.openxmlformats.org/spreadsheetml/2006/main">
  <c r="G43" i="11" l="1"/>
  <c r="G31" i="14" l="1"/>
  <c r="J31" i="14"/>
  <c r="K31" i="14"/>
  <c r="M43" i="29" l="1"/>
  <c r="M42" i="29"/>
  <c r="M41" i="29"/>
  <c r="C12" i="23" l="1"/>
  <c r="N49" i="17" l="1"/>
  <c r="J38" i="19" l="1"/>
  <c r="G51" i="17" l="1"/>
  <c r="X17" i="23" l="1"/>
  <c r="Y17" i="23"/>
  <c r="Z17" i="23"/>
  <c r="AA17" i="23"/>
  <c r="AB17" i="23"/>
  <c r="AC17" i="23"/>
  <c r="AD17" i="23"/>
  <c r="X15" i="23"/>
  <c r="Y15" i="23"/>
  <c r="Z15" i="23"/>
  <c r="AA15" i="23"/>
  <c r="AB15" i="23"/>
  <c r="AC15" i="23"/>
  <c r="AD15" i="23"/>
  <c r="X21" i="23"/>
  <c r="Y21" i="23"/>
  <c r="Z21" i="23"/>
  <c r="AA21" i="23"/>
  <c r="AB21" i="23"/>
  <c r="AC21" i="23"/>
  <c r="AD21" i="23"/>
  <c r="C21" i="23"/>
  <c r="C17" i="23"/>
  <c r="C18" i="23"/>
  <c r="C19" i="23"/>
  <c r="C20" i="23"/>
  <c r="J42" i="19"/>
  <c r="G53" i="6" l="1"/>
  <c r="G54" i="6"/>
  <c r="J61" i="5"/>
  <c r="G61" i="5"/>
  <c r="J43" i="29" l="1"/>
  <c r="J36" i="29"/>
  <c r="J37" i="29"/>
  <c r="J38" i="29"/>
  <c r="J39" i="29"/>
  <c r="J40" i="29"/>
  <c r="J41" i="29"/>
  <c r="J42" i="29"/>
  <c r="G43" i="29"/>
  <c r="G35" i="29"/>
  <c r="G36" i="29"/>
  <c r="G37" i="29"/>
  <c r="G38" i="29"/>
  <c r="G39" i="29"/>
  <c r="G40" i="29"/>
  <c r="G41" i="29"/>
  <c r="G42" i="29"/>
  <c r="J22" i="29"/>
  <c r="J21" i="29"/>
  <c r="H18" i="30"/>
  <c r="H19" i="30"/>
  <c r="H20" i="30"/>
  <c r="J57" i="26" l="1"/>
  <c r="J58" i="26"/>
  <c r="J59" i="26"/>
  <c r="J60" i="26"/>
  <c r="J61" i="26"/>
  <c r="G57" i="26"/>
  <c r="G58" i="26"/>
  <c r="G59" i="26"/>
  <c r="G60" i="26"/>
  <c r="J40" i="24"/>
  <c r="J41" i="24"/>
  <c r="G40" i="24"/>
  <c r="G41" i="24"/>
  <c r="Q40" i="24"/>
  <c r="Q41" i="24"/>
  <c r="J18" i="24"/>
  <c r="J19" i="24"/>
  <c r="AE21" i="23"/>
  <c r="X20" i="23"/>
  <c r="V21" i="23"/>
  <c r="AE15" i="23"/>
  <c r="AE16" i="23"/>
  <c r="AE17" i="23"/>
  <c r="AE18" i="23"/>
  <c r="AE19" i="23"/>
  <c r="AE20" i="23"/>
  <c r="AA16" i="23"/>
  <c r="AA18" i="23"/>
  <c r="AA19" i="23"/>
  <c r="AA20" i="23"/>
  <c r="W17" i="23"/>
  <c r="V15" i="23"/>
  <c r="V16" i="23"/>
  <c r="V17" i="23"/>
  <c r="V18" i="23"/>
  <c r="V19" i="23"/>
  <c r="V20" i="23"/>
  <c r="M21" i="23"/>
  <c r="W21" i="23" s="1"/>
  <c r="M20" i="23"/>
  <c r="W20" i="23" s="1"/>
  <c r="J21" i="22"/>
  <c r="J20" i="22"/>
  <c r="K21" i="21"/>
  <c r="K19" i="21"/>
  <c r="K20" i="21"/>
  <c r="M35" i="19"/>
  <c r="M36" i="19"/>
  <c r="M37" i="19"/>
  <c r="M38" i="19"/>
  <c r="M39" i="19"/>
  <c r="M40" i="19"/>
  <c r="M41" i="19"/>
  <c r="J35" i="19"/>
  <c r="J36" i="19"/>
  <c r="J37" i="19"/>
  <c r="J39" i="19"/>
  <c r="J40" i="19"/>
  <c r="J41" i="19"/>
  <c r="G42" i="19"/>
  <c r="G35" i="19"/>
  <c r="G36" i="19"/>
  <c r="G37" i="19"/>
  <c r="G38" i="19"/>
  <c r="G39" i="19"/>
  <c r="G40" i="19"/>
  <c r="G41" i="19"/>
  <c r="J21" i="19"/>
  <c r="J16" i="19"/>
  <c r="J17" i="19"/>
  <c r="J18" i="19"/>
  <c r="J19" i="19"/>
  <c r="J20" i="19"/>
  <c r="J21" i="18"/>
  <c r="J17" i="18"/>
  <c r="J18" i="18"/>
  <c r="J19" i="18"/>
  <c r="J20" i="18"/>
  <c r="M35" i="18"/>
  <c r="M36" i="18"/>
  <c r="M37" i="18"/>
  <c r="M38" i="18"/>
  <c r="M39" i="18"/>
  <c r="M40" i="18"/>
  <c r="M41" i="18"/>
  <c r="J42" i="18"/>
  <c r="J35" i="18"/>
  <c r="J36" i="18"/>
  <c r="J37" i="18"/>
  <c r="J38" i="18"/>
  <c r="J39" i="18"/>
  <c r="J40" i="18"/>
  <c r="J41" i="18"/>
  <c r="J62" i="17" l="1"/>
  <c r="G62" i="17"/>
  <c r="N55" i="17"/>
  <c r="N56" i="17"/>
  <c r="N57" i="17"/>
  <c r="N58" i="17"/>
  <c r="N59" i="17"/>
  <c r="N60" i="17"/>
  <c r="J55" i="17"/>
  <c r="J56" i="17"/>
  <c r="J57" i="17"/>
  <c r="J58" i="17"/>
  <c r="J59" i="17"/>
  <c r="J60" i="17"/>
  <c r="J61" i="17"/>
  <c r="G55" i="17"/>
  <c r="G56" i="17"/>
  <c r="G57" i="17"/>
  <c r="G58" i="17"/>
  <c r="G59" i="17"/>
  <c r="G60" i="17"/>
  <c r="G61" i="17"/>
  <c r="G43" i="16"/>
  <c r="G36" i="16"/>
  <c r="G37" i="16"/>
  <c r="G38" i="16"/>
  <c r="G39" i="16"/>
  <c r="G40" i="16"/>
  <c r="G41" i="16"/>
  <c r="G42" i="16"/>
  <c r="N43" i="16"/>
  <c r="J43" i="16"/>
  <c r="R36" i="16"/>
  <c r="R37" i="16"/>
  <c r="R38" i="16"/>
  <c r="R39" i="16"/>
  <c r="R40" i="16"/>
  <c r="R41" i="16"/>
  <c r="R42" i="16"/>
  <c r="N36" i="16"/>
  <c r="N37" i="16"/>
  <c r="N38" i="16"/>
  <c r="N39" i="16"/>
  <c r="N40" i="16"/>
  <c r="N41" i="16"/>
  <c r="N42" i="16"/>
  <c r="J36" i="16"/>
  <c r="J37" i="16"/>
  <c r="J38" i="16"/>
  <c r="J39" i="16"/>
  <c r="J40" i="16"/>
  <c r="J41" i="16"/>
  <c r="J42" i="16"/>
  <c r="J105" i="15"/>
  <c r="J78" i="15"/>
  <c r="J79" i="15"/>
  <c r="J80" i="15"/>
  <c r="J81" i="15"/>
  <c r="J43" i="14"/>
  <c r="J36" i="14"/>
  <c r="J37" i="14"/>
  <c r="J38" i="14"/>
  <c r="J39" i="14"/>
  <c r="J40" i="14"/>
  <c r="J41" i="14"/>
  <c r="J42" i="14"/>
  <c r="K43" i="14"/>
  <c r="G43" i="14"/>
  <c r="K36" i="14"/>
  <c r="K37" i="14"/>
  <c r="K38" i="14"/>
  <c r="K39" i="14"/>
  <c r="K40" i="14"/>
  <c r="K41" i="14"/>
  <c r="K42" i="14"/>
  <c r="G36" i="14"/>
  <c r="G37" i="14"/>
  <c r="G38" i="14"/>
  <c r="G39" i="14"/>
  <c r="G40" i="14"/>
  <c r="G41" i="14"/>
  <c r="G42" i="14"/>
  <c r="J62" i="12"/>
  <c r="G62" i="12"/>
  <c r="G55" i="12"/>
  <c r="G56" i="12"/>
  <c r="G57" i="12"/>
  <c r="G58" i="12"/>
  <c r="G59" i="12"/>
  <c r="G60" i="12"/>
  <c r="G61" i="12"/>
  <c r="J55" i="12"/>
  <c r="J56" i="12"/>
  <c r="J57" i="12"/>
  <c r="J58" i="12"/>
  <c r="J59" i="12"/>
  <c r="J60" i="12"/>
  <c r="J61" i="12"/>
  <c r="M57" i="12"/>
  <c r="M58" i="12"/>
  <c r="M59" i="12"/>
  <c r="N43" i="11"/>
  <c r="K43" i="11" s="1"/>
  <c r="N36" i="11"/>
  <c r="K36" i="11" s="1"/>
  <c r="N37" i="11"/>
  <c r="K37" i="11" s="1"/>
  <c r="N38" i="11"/>
  <c r="K38" i="11" s="1"/>
  <c r="N39" i="11"/>
  <c r="K39" i="11" s="1"/>
  <c r="N40" i="11"/>
  <c r="K40" i="11" s="1"/>
  <c r="N41" i="11"/>
  <c r="K41" i="11" s="1"/>
  <c r="N42" i="11"/>
  <c r="K42" i="11" s="1"/>
  <c r="J43" i="11"/>
  <c r="J36" i="11"/>
  <c r="J37" i="11"/>
  <c r="J38" i="11"/>
  <c r="J39" i="11"/>
  <c r="J40" i="11"/>
  <c r="J41" i="11"/>
  <c r="J42" i="11"/>
  <c r="G38" i="11"/>
  <c r="G39" i="11"/>
  <c r="G40" i="11"/>
  <c r="G41" i="11"/>
  <c r="G42" i="11"/>
  <c r="H62" i="8"/>
  <c r="F62" i="8" s="1"/>
  <c r="H55" i="8"/>
  <c r="F55" i="8" s="1"/>
  <c r="H56" i="8"/>
  <c r="F56" i="8" s="1"/>
  <c r="H57" i="8"/>
  <c r="F57" i="8" s="1"/>
  <c r="H58" i="8"/>
  <c r="F58" i="8" s="1"/>
  <c r="H59" i="8"/>
  <c r="F59" i="8" s="1"/>
  <c r="H60" i="8"/>
  <c r="F60" i="8" s="1"/>
  <c r="H61" i="8"/>
  <c r="F61" i="8" s="1"/>
  <c r="O54" i="7"/>
  <c r="O55" i="7"/>
  <c r="O56" i="7"/>
  <c r="O57" i="7"/>
  <c r="O58" i="7"/>
  <c r="L61" i="7"/>
  <c r="L54" i="7"/>
  <c r="L55" i="7"/>
  <c r="L56" i="7"/>
  <c r="L57" i="7"/>
  <c r="L58" i="7"/>
  <c r="L59" i="7"/>
  <c r="L60" i="7"/>
  <c r="I61" i="7"/>
  <c r="I54" i="7"/>
  <c r="I55" i="7"/>
  <c r="I56" i="7"/>
  <c r="I57" i="7"/>
  <c r="I58" i="7"/>
  <c r="I59" i="7"/>
  <c r="I60" i="7"/>
  <c r="F61" i="7"/>
  <c r="F54" i="7"/>
  <c r="F55" i="7"/>
  <c r="F56" i="7"/>
  <c r="F57" i="7"/>
  <c r="F58" i="7"/>
  <c r="F59" i="7"/>
  <c r="F60" i="7"/>
  <c r="M54" i="5"/>
  <c r="M55" i="5"/>
  <c r="M56" i="5"/>
  <c r="M57" i="5"/>
  <c r="M58" i="5"/>
  <c r="M59" i="5"/>
  <c r="M60" i="5"/>
  <c r="J54" i="5"/>
  <c r="J55" i="5"/>
  <c r="J56" i="5"/>
  <c r="J57" i="5"/>
  <c r="J58" i="5"/>
  <c r="J59" i="5"/>
  <c r="J60" i="5"/>
  <c r="G54" i="5"/>
  <c r="G55" i="5"/>
  <c r="G56" i="5"/>
  <c r="G57" i="5"/>
  <c r="G58" i="5"/>
  <c r="G59" i="5"/>
  <c r="G60" i="5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J21" i="16"/>
  <c r="J20" i="16"/>
  <c r="O62" i="15"/>
  <c r="O55" i="15"/>
  <c r="O56" i="15"/>
  <c r="R56" i="15" s="1"/>
  <c r="O57" i="15"/>
  <c r="R57" i="15" s="1"/>
  <c r="O58" i="15"/>
  <c r="R58" i="15" s="1"/>
  <c r="O59" i="15"/>
  <c r="R59" i="15" s="1"/>
  <c r="O60" i="15"/>
  <c r="R60" i="15" s="1"/>
  <c r="O61" i="15"/>
  <c r="J62" i="15"/>
  <c r="G62" i="15"/>
  <c r="J55" i="15"/>
  <c r="J56" i="15"/>
  <c r="J57" i="15"/>
  <c r="J58" i="15"/>
  <c r="J59" i="15"/>
  <c r="J60" i="15"/>
  <c r="J61" i="15"/>
  <c r="G55" i="15"/>
  <c r="G56" i="15"/>
  <c r="G57" i="15"/>
  <c r="G58" i="15"/>
  <c r="G59" i="15"/>
  <c r="G60" i="15"/>
  <c r="G61" i="15"/>
  <c r="J21" i="14"/>
  <c r="J14" i="14"/>
  <c r="J15" i="14"/>
  <c r="J16" i="14"/>
  <c r="J17" i="14"/>
  <c r="J18" i="14"/>
  <c r="J19" i="14"/>
  <c r="J20" i="14"/>
  <c r="J21" i="11"/>
  <c r="J14" i="11"/>
  <c r="J15" i="11"/>
  <c r="J16" i="11"/>
  <c r="J17" i="11"/>
  <c r="J18" i="11"/>
  <c r="J19" i="11"/>
  <c r="J20" i="11"/>
  <c r="J61" i="6"/>
  <c r="G61" i="6"/>
  <c r="M54" i="6"/>
  <c r="M55" i="6"/>
  <c r="M56" i="6"/>
  <c r="M57" i="6"/>
  <c r="M58" i="6"/>
  <c r="M59" i="6"/>
  <c r="M60" i="6"/>
  <c r="J54" i="6"/>
  <c r="J55" i="6"/>
  <c r="J56" i="6"/>
  <c r="J57" i="6"/>
  <c r="J58" i="6"/>
  <c r="J59" i="6"/>
  <c r="J60" i="6"/>
  <c r="G55" i="6"/>
  <c r="G56" i="6"/>
  <c r="G57" i="6"/>
  <c r="G58" i="6"/>
  <c r="G59" i="6"/>
  <c r="G60" i="6"/>
  <c r="J61" i="4"/>
  <c r="G61" i="4"/>
  <c r="J54" i="4"/>
  <c r="J55" i="4"/>
  <c r="J56" i="4"/>
  <c r="J57" i="4"/>
  <c r="J58" i="4"/>
  <c r="J59" i="4"/>
  <c r="J60" i="4"/>
  <c r="G54" i="4"/>
  <c r="G55" i="4"/>
  <c r="G56" i="4"/>
  <c r="G57" i="4"/>
  <c r="G58" i="4"/>
  <c r="G59" i="4"/>
  <c r="G60" i="4"/>
  <c r="B56" i="7" l="1"/>
  <c r="B58" i="7"/>
  <c r="B54" i="7"/>
  <c r="B55" i="7"/>
  <c r="B57" i="7"/>
  <c r="A6" i="3"/>
  <c r="C6" i="3"/>
  <c r="D6" i="3"/>
  <c r="E6" i="3"/>
  <c r="F6" i="3"/>
  <c r="G6" i="3"/>
  <c r="H6" i="3"/>
  <c r="I6" i="3"/>
  <c r="J6" i="3"/>
  <c r="K6" i="3"/>
  <c r="L6" i="3"/>
  <c r="M6" i="3"/>
  <c r="A7" i="3"/>
  <c r="C7" i="3"/>
  <c r="D7" i="3"/>
  <c r="E7" i="3"/>
  <c r="F7" i="3"/>
  <c r="G7" i="3"/>
  <c r="H7" i="3"/>
  <c r="I7" i="3"/>
  <c r="J7" i="3"/>
  <c r="K7" i="3"/>
  <c r="L7" i="3"/>
  <c r="M7" i="3"/>
  <c r="A8" i="3"/>
  <c r="C8" i="3"/>
  <c r="D8" i="3"/>
  <c r="E8" i="3"/>
  <c r="F8" i="3"/>
  <c r="G8" i="3"/>
  <c r="H8" i="3"/>
  <c r="I8" i="3"/>
  <c r="J8" i="3"/>
  <c r="K8" i="3"/>
  <c r="L8" i="3"/>
  <c r="M8" i="3"/>
  <c r="A9" i="3"/>
  <c r="C9" i="3"/>
  <c r="D9" i="3"/>
  <c r="E9" i="3"/>
  <c r="F9" i="3"/>
  <c r="G9" i="3"/>
  <c r="H9" i="3"/>
  <c r="I9" i="3"/>
  <c r="J9" i="3"/>
  <c r="K9" i="3"/>
  <c r="L9" i="3"/>
  <c r="M9" i="3"/>
  <c r="A10" i="3"/>
  <c r="C10" i="3"/>
  <c r="D10" i="3"/>
  <c r="E10" i="3"/>
  <c r="F10" i="3"/>
  <c r="G10" i="3"/>
  <c r="H10" i="3"/>
  <c r="I10" i="3"/>
  <c r="J10" i="3"/>
  <c r="K10" i="3"/>
  <c r="L10" i="3"/>
  <c r="M10" i="3"/>
  <c r="A11" i="3"/>
  <c r="C11" i="3"/>
  <c r="D11" i="3"/>
  <c r="E11" i="3"/>
  <c r="F11" i="3"/>
  <c r="G11" i="3"/>
  <c r="H11" i="3"/>
  <c r="I11" i="3"/>
  <c r="J11" i="3"/>
  <c r="K11" i="3"/>
  <c r="L11" i="3"/>
  <c r="M11" i="3"/>
  <c r="A12" i="3"/>
  <c r="C12" i="3"/>
  <c r="D12" i="3"/>
  <c r="E12" i="3"/>
  <c r="F12" i="3"/>
  <c r="G12" i="3"/>
  <c r="H12" i="3"/>
  <c r="I12" i="3"/>
  <c r="J12" i="3"/>
  <c r="K12" i="3"/>
  <c r="L12" i="3"/>
  <c r="M12" i="3"/>
  <c r="A13" i="3"/>
  <c r="C13" i="3"/>
  <c r="D13" i="3"/>
  <c r="E13" i="3"/>
  <c r="F13" i="3"/>
  <c r="G13" i="3"/>
  <c r="H13" i="3"/>
  <c r="I13" i="3"/>
  <c r="J13" i="3"/>
  <c r="K13" i="3"/>
  <c r="L13" i="3"/>
  <c r="M13" i="3"/>
  <c r="A14" i="3"/>
  <c r="C14" i="3"/>
  <c r="D14" i="3"/>
  <c r="E14" i="3"/>
  <c r="F14" i="3"/>
  <c r="G14" i="3"/>
  <c r="H14" i="3"/>
  <c r="I14" i="3"/>
  <c r="J14" i="3"/>
  <c r="K14" i="3"/>
  <c r="L14" i="3"/>
  <c r="M14" i="3"/>
  <c r="A15" i="3"/>
  <c r="C15" i="3"/>
  <c r="D15" i="3"/>
  <c r="E15" i="3"/>
  <c r="F15" i="3"/>
  <c r="G15" i="3"/>
  <c r="H15" i="3"/>
  <c r="I15" i="3"/>
  <c r="J15" i="3"/>
  <c r="K15" i="3"/>
  <c r="L15" i="3"/>
  <c r="M15" i="3"/>
  <c r="A16" i="3"/>
  <c r="C16" i="3"/>
  <c r="D16" i="3"/>
  <c r="E16" i="3"/>
  <c r="F16" i="3"/>
  <c r="G16" i="3"/>
  <c r="H16" i="3"/>
  <c r="I16" i="3"/>
  <c r="J16" i="3"/>
  <c r="K16" i="3"/>
  <c r="L16" i="3"/>
  <c r="M16" i="3"/>
  <c r="A17" i="3"/>
  <c r="C17" i="3"/>
  <c r="D17" i="3"/>
  <c r="E17" i="3"/>
  <c r="F17" i="3"/>
  <c r="G17" i="3"/>
  <c r="H17" i="3"/>
  <c r="I17" i="3"/>
  <c r="J17" i="3"/>
  <c r="K17" i="3"/>
  <c r="L17" i="3"/>
  <c r="M17" i="3"/>
  <c r="A18" i="3"/>
  <c r="C18" i="3"/>
  <c r="D18" i="3"/>
  <c r="E18" i="3"/>
  <c r="F18" i="3"/>
  <c r="G18" i="3"/>
  <c r="H18" i="3"/>
  <c r="I18" i="3"/>
  <c r="J18" i="3"/>
  <c r="K18" i="3"/>
  <c r="L18" i="3"/>
  <c r="M18" i="3"/>
  <c r="A19" i="3"/>
  <c r="C19" i="3"/>
  <c r="D19" i="3"/>
  <c r="E19" i="3"/>
  <c r="F19" i="3"/>
  <c r="G19" i="3"/>
  <c r="H19" i="3"/>
  <c r="I19" i="3"/>
  <c r="J19" i="3"/>
  <c r="K19" i="3"/>
  <c r="L19" i="3"/>
  <c r="M19" i="3"/>
  <c r="A20" i="3"/>
  <c r="C20" i="3"/>
  <c r="D20" i="3"/>
  <c r="E20" i="3"/>
  <c r="F20" i="3"/>
  <c r="G20" i="3"/>
  <c r="H20" i="3"/>
  <c r="I20" i="3"/>
  <c r="J20" i="3"/>
  <c r="K20" i="3"/>
  <c r="L20" i="3"/>
  <c r="M20" i="3"/>
  <c r="A26" i="3"/>
  <c r="C26" i="3"/>
  <c r="D26" i="3"/>
  <c r="E26" i="3"/>
  <c r="F26" i="3"/>
  <c r="G26" i="3"/>
  <c r="H26" i="3"/>
  <c r="I26" i="3"/>
  <c r="J26" i="3"/>
  <c r="K26" i="3"/>
  <c r="L26" i="3"/>
  <c r="M26" i="3"/>
  <c r="A27" i="3"/>
  <c r="C27" i="3"/>
  <c r="D27" i="3"/>
  <c r="E27" i="3"/>
  <c r="F27" i="3"/>
  <c r="G27" i="3"/>
  <c r="H27" i="3"/>
  <c r="I27" i="3"/>
  <c r="J27" i="3"/>
  <c r="K27" i="3"/>
  <c r="L27" i="3"/>
  <c r="M27" i="3"/>
  <c r="A28" i="3"/>
  <c r="C28" i="3"/>
  <c r="D28" i="3"/>
  <c r="E28" i="3"/>
  <c r="F28" i="3"/>
  <c r="G28" i="3"/>
  <c r="H28" i="3"/>
  <c r="I28" i="3"/>
  <c r="J28" i="3"/>
  <c r="K28" i="3"/>
  <c r="L28" i="3"/>
  <c r="M28" i="3"/>
  <c r="A29" i="3"/>
  <c r="C29" i="3"/>
  <c r="D29" i="3"/>
  <c r="E29" i="3"/>
  <c r="F29" i="3"/>
  <c r="G29" i="3"/>
  <c r="H29" i="3"/>
  <c r="I29" i="3"/>
  <c r="J29" i="3"/>
  <c r="K29" i="3"/>
  <c r="L29" i="3"/>
  <c r="M29" i="3"/>
  <c r="A30" i="3"/>
  <c r="C30" i="3"/>
  <c r="D30" i="3"/>
  <c r="E30" i="3"/>
  <c r="F30" i="3"/>
  <c r="G30" i="3"/>
  <c r="H30" i="3"/>
  <c r="I30" i="3"/>
  <c r="J30" i="3"/>
  <c r="K30" i="3"/>
  <c r="L30" i="3"/>
  <c r="M30" i="3"/>
  <c r="A31" i="3"/>
  <c r="C31" i="3"/>
  <c r="D31" i="3"/>
  <c r="E31" i="3"/>
  <c r="F31" i="3"/>
  <c r="G31" i="3"/>
  <c r="H31" i="3"/>
  <c r="I31" i="3"/>
  <c r="J31" i="3"/>
  <c r="K31" i="3"/>
  <c r="L31" i="3"/>
  <c r="M31" i="3"/>
  <c r="A32" i="3"/>
  <c r="C32" i="3"/>
  <c r="D32" i="3"/>
  <c r="E32" i="3"/>
  <c r="F32" i="3"/>
  <c r="G32" i="3"/>
  <c r="H32" i="3"/>
  <c r="I32" i="3"/>
  <c r="J32" i="3"/>
  <c r="K32" i="3"/>
  <c r="L32" i="3"/>
  <c r="M32" i="3"/>
  <c r="A33" i="3"/>
  <c r="C33" i="3"/>
  <c r="D33" i="3"/>
  <c r="E33" i="3"/>
  <c r="F33" i="3"/>
  <c r="G33" i="3"/>
  <c r="H33" i="3"/>
  <c r="I33" i="3"/>
  <c r="J33" i="3"/>
  <c r="K33" i="3"/>
  <c r="L33" i="3"/>
  <c r="M33" i="3"/>
  <c r="A34" i="3"/>
  <c r="C34" i="3"/>
  <c r="D34" i="3"/>
  <c r="E34" i="3"/>
  <c r="F34" i="3"/>
  <c r="G34" i="3"/>
  <c r="H34" i="3"/>
  <c r="I34" i="3"/>
  <c r="J34" i="3"/>
  <c r="K34" i="3"/>
  <c r="L34" i="3"/>
  <c r="M34" i="3"/>
  <c r="A35" i="3"/>
  <c r="C35" i="3"/>
  <c r="D35" i="3"/>
  <c r="E35" i="3"/>
  <c r="F35" i="3"/>
  <c r="G35" i="3"/>
  <c r="H35" i="3"/>
  <c r="I35" i="3"/>
  <c r="J35" i="3"/>
  <c r="K35" i="3"/>
  <c r="L35" i="3"/>
  <c r="M35" i="3"/>
  <c r="A36" i="3"/>
  <c r="C36" i="3"/>
  <c r="D36" i="3"/>
  <c r="E36" i="3"/>
  <c r="F36" i="3"/>
  <c r="G36" i="3"/>
  <c r="H36" i="3"/>
  <c r="I36" i="3"/>
  <c r="J36" i="3"/>
  <c r="K36" i="3"/>
  <c r="L36" i="3"/>
  <c r="M36" i="3"/>
  <c r="A37" i="3"/>
  <c r="C37" i="3"/>
  <c r="D37" i="3"/>
  <c r="E37" i="3"/>
  <c r="F37" i="3"/>
  <c r="G37" i="3"/>
  <c r="H37" i="3"/>
  <c r="I37" i="3"/>
  <c r="J37" i="3"/>
  <c r="K37" i="3"/>
  <c r="L37" i="3"/>
  <c r="M37" i="3"/>
  <c r="A38" i="3"/>
  <c r="C38" i="3"/>
  <c r="D38" i="3"/>
  <c r="E38" i="3"/>
  <c r="F38" i="3"/>
  <c r="G38" i="3"/>
  <c r="H38" i="3"/>
  <c r="I38" i="3"/>
  <c r="J38" i="3"/>
  <c r="K38" i="3"/>
  <c r="L38" i="3"/>
  <c r="M38" i="3"/>
  <c r="A39" i="3"/>
  <c r="C39" i="3"/>
  <c r="D39" i="3"/>
  <c r="E39" i="3"/>
  <c r="F39" i="3"/>
  <c r="G39" i="3"/>
  <c r="H39" i="3"/>
  <c r="I39" i="3"/>
  <c r="J39" i="3"/>
  <c r="K39" i="3"/>
  <c r="L39" i="3"/>
  <c r="M39" i="3"/>
  <c r="A40" i="3"/>
  <c r="C40" i="3"/>
  <c r="D40" i="3"/>
  <c r="E40" i="3"/>
  <c r="F40" i="3"/>
  <c r="G40" i="3"/>
  <c r="H40" i="3"/>
  <c r="I40" i="3"/>
  <c r="J40" i="3"/>
  <c r="K40" i="3"/>
  <c r="L40" i="3"/>
  <c r="M40" i="3"/>
  <c r="A47" i="3"/>
  <c r="E47" i="3"/>
  <c r="F47" i="3"/>
  <c r="H47" i="3"/>
  <c r="I47" i="3"/>
  <c r="K47" i="3"/>
  <c r="L47" i="3"/>
  <c r="A48" i="3"/>
  <c r="E48" i="3"/>
  <c r="F48" i="3"/>
  <c r="H48" i="3"/>
  <c r="I48" i="3"/>
  <c r="K48" i="3"/>
  <c r="L48" i="3"/>
  <c r="A49" i="3"/>
  <c r="E49" i="3"/>
  <c r="F49" i="3"/>
  <c r="H49" i="3"/>
  <c r="I49" i="3"/>
  <c r="K49" i="3"/>
  <c r="L49" i="3"/>
  <c r="A50" i="3"/>
  <c r="E50" i="3"/>
  <c r="F50" i="3"/>
  <c r="H50" i="3"/>
  <c r="I50" i="3"/>
  <c r="K50" i="3"/>
  <c r="L50" i="3"/>
  <c r="A51" i="3"/>
  <c r="E51" i="3"/>
  <c r="F51" i="3"/>
  <c r="H51" i="3"/>
  <c r="I51" i="3"/>
  <c r="K51" i="3"/>
  <c r="L51" i="3"/>
  <c r="A52" i="3"/>
  <c r="E52" i="3"/>
  <c r="F52" i="3"/>
  <c r="H52" i="3"/>
  <c r="I52" i="3"/>
  <c r="K52" i="3"/>
  <c r="L52" i="3"/>
  <c r="A53" i="3"/>
  <c r="E53" i="3"/>
  <c r="F53" i="3"/>
  <c r="H53" i="3"/>
  <c r="I53" i="3"/>
  <c r="K53" i="3"/>
  <c r="L53" i="3"/>
  <c r="A54" i="3"/>
  <c r="E54" i="3"/>
  <c r="F54" i="3"/>
  <c r="H54" i="3"/>
  <c r="I54" i="3"/>
  <c r="K54" i="3"/>
  <c r="L54" i="3"/>
  <c r="A55" i="3"/>
  <c r="E55" i="3"/>
  <c r="F55" i="3"/>
  <c r="H55" i="3"/>
  <c r="I55" i="3"/>
  <c r="K55" i="3"/>
  <c r="L55" i="3"/>
  <c r="A56" i="3"/>
  <c r="E56" i="3"/>
  <c r="F56" i="3"/>
  <c r="H56" i="3"/>
  <c r="I56" i="3"/>
  <c r="K56" i="3"/>
  <c r="L56" i="3"/>
  <c r="A57" i="3"/>
  <c r="E57" i="3"/>
  <c r="F57" i="3"/>
  <c r="H57" i="3"/>
  <c r="I57" i="3"/>
  <c r="K57" i="3"/>
  <c r="L57" i="3"/>
  <c r="A58" i="3"/>
  <c r="E58" i="3"/>
  <c r="F58" i="3"/>
  <c r="H58" i="3"/>
  <c r="I58" i="3"/>
  <c r="K58" i="3"/>
  <c r="L58" i="3"/>
  <c r="A59" i="3"/>
  <c r="E59" i="3"/>
  <c r="F59" i="3"/>
  <c r="H59" i="3"/>
  <c r="I59" i="3"/>
  <c r="K59" i="3"/>
  <c r="L59" i="3"/>
  <c r="A60" i="3"/>
  <c r="E60" i="3"/>
  <c r="F60" i="3"/>
  <c r="H60" i="3"/>
  <c r="I60" i="3"/>
  <c r="K60" i="3"/>
  <c r="L60" i="3"/>
  <c r="A61" i="3"/>
  <c r="E61" i="3"/>
  <c r="F61" i="3"/>
  <c r="H61" i="3"/>
  <c r="I61" i="3"/>
  <c r="K61" i="3"/>
  <c r="L61" i="3"/>
  <c r="M55" i="3" l="1"/>
  <c r="J51" i="3"/>
  <c r="J59" i="3"/>
  <c r="J58" i="3"/>
  <c r="J50" i="3"/>
  <c r="G50" i="3"/>
  <c r="M48" i="3"/>
  <c r="M52" i="3"/>
  <c r="J52" i="3"/>
  <c r="G58" i="3"/>
  <c r="M61" i="3"/>
  <c r="G54" i="3"/>
  <c r="M53" i="3"/>
  <c r="J55" i="3"/>
  <c r="J56" i="3"/>
  <c r="M47" i="3"/>
  <c r="J47" i="3"/>
  <c r="M60" i="3"/>
  <c r="M54" i="3"/>
  <c r="M51" i="3"/>
  <c r="M56" i="3"/>
  <c r="J57" i="3"/>
  <c r="J53" i="3"/>
  <c r="J54" i="3"/>
  <c r="G47" i="3"/>
  <c r="B59" i="3"/>
  <c r="B18" i="3"/>
  <c r="M58" i="3"/>
  <c r="M57" i="3"/>
  <c r="B57" i="3"/>
  <c r="B56" i="3"/>
  <c r="C54" i="3"/>
  <c r="M49" i="3"/>
  <c r="L46" i="3"/>
  <c r="M59" i="3"/>
  <c r="C52" i="3"/>
  <c r="K46" i="3"/>
  <c r="C56" i="3"/>
  <c r="C55" i="3"/>
  <c r="C58" i="3"/>
  <c r="C50" i="3"/>
  <c r="J61" i="3"/>
  <c r="J49" i="3"/>
  <c r="I46" i="3"/>
  <c r="C60" i="3"/>
  <c r="B53" i="3"/>
  <c r="B52" i="3"/>
  <c r="C51" i="3"/>
  <c r="C48" i="3"/>
  <c r="J60" i="3"/>
  <c r="H46" i="3"/>
  <c r="B61" i="3"/>
  <c r="B60" i="3"/>
  <c r="C59" i="3"/>
  <c r="B49" i="3"/>
  <c r="B48" i="3"/>
  <c r="C47" i="3"/>
  <c r="G59" i="3"/>
  <c r="G55" i="3"/>
  <c r="G51" i="3"/>
  <c r="C61" i="3"/>
  <c r="G61" i="3"/>
  <c r="C57" i="3"/>
  <c r="G57" i="3"/>
  <c r="B55" i="3"/>
  <c r="C53" i="3"/>
  <c r="G53" i="3"/>
  <c r="B51" i="3"/>
  <c r="C49" i="3"/>
  <c r="G49" i="3"/>
  <c r="B47" i="3"/>
  <c r="M25" i="3"/>
  <c r="I25" i="3"/>
  <c r="E25" i="3"/>
  <c r="B38" i="3"/>
  <c r="B34" i="3"/>
  <c r="L25" i="3"/>
  <c r="H25" i="3"/>
  <c r="D25" i="3"/>
  <c r="B36" i="3"/>
  <c r="B35" i="3"/>
  <c r="B32" i="3"/>
  <c r="B31" i="3"/>
  <c r="B30" i="3"/>
  <c r="B28" i="3"/>
  <c r="B27" i="3"/>
  <c r="K25" i="3"/>
  <c r="G25" i="3"/>
  <c r="C25" i="3"/>
  <c r="B40" i="3"/>
  <c r="B39" i="3"/>
  <c r="B37" i="3"/>
  <c r="B33" i="3"/>
  <c r="J25" i="3"/>
  <c r="B29" i="3"/>
  <c r="B17" i="3"/>
  <c r="B13" i="3"/>
  <c r="B7" i="3"/>
  <c r="C5" i="3"/>
  <c r="B16" i="3"/>
  <c r="B8" i="3"/>
  <c r="J5" i="3"/>
  <c r="F5" i="3"/>
  <c r="M5" i="3"/>
  <c r="I5" i="3"/>
  <c r="E5" i="3"/>
  <c r="B15" i="3"/>
  <c r="B14" i="3"/>
  <c r="B11" i="3"/>
  <c r="B10" i="3"/>
  <c r="B9" i="3"/>
  <c r="G5" i="3"/>
  <c r="B20" i="3"/>
  <c r="B12" i="3"/>
  <c r="L5" i="3"/>
  <c r="H5" i="3"/>
  <c r="D5" i="3"/>
  <c r="B19" i="3"/>
  <c r="K5" i="3"/>
  <c r="B58" i="3"/>
  <c r="B54" i="3"/>
  <c r="B50" i="3"/>
  <c r="F46" i="3"/>
  <c r="F25" i="3"/>
  <c r="G60" i="3"/>
  <c r="G56" i="3"/>
  <c r="G52" i="3"/>
  <c r="M50" i="3"/>
  <c r="G48" i="3"/>
  <c r="E46" i="3"/>
  <c r="B6" i="3"/>
  <c r="J48" i="3"/>
  <c r="B26" i="3"/>
  <c r="D58" i="3" l="1"/>
  <c r="D51" i="3"/>
  <c r="D48" i="3"/>
  <c r="D52" i="3"/>
  <c r="D60" i="3"/>
  <c r="D61" i="3"/>
  <c r="D54" i="3"/>
  <c r="M46" i="3"/>
  <c r="D59" i="3"/>
  <c r="J46" i="3"/>
  <c r="G46" i="3"/>
  <c r="D56" i="3"/>
  <c r="C46" i="3"/>
  <c r="D50" i="3"/>
  <c r="D57" i="3"/>
  <c r="B5" i="3"/>
  <c r="D55" i="3"/>
  <c r="D53" i="3"/>
  <c r="D49" i="3"/>
  <c r="D47" i="3"/>
  <c r="B25" i="3"/>
  <c r="B46" i="3"/>
  <c r="D46" i="3" l="1"/>
  <c r="N48" i="25"/>
  <c r="O48" i="25"/>
  <c r="P48" i="25"/>
  <c r="M49" i="25"/>
  <c r="Q49" i="25"/>
  <c r="M50" i="25"/>
  <c r="Q50" i="25"/>
  <c r="M51" i="25"/>
  <c r="Q51" i="25"/>
  <c r="M52" i="25"/>
  <c r="Q52" i="25"/>
  <c r="M53" i="25"/>
  <c r="Q53" i="25"/>
  <c r="M54" i="25"/>
  <c r="Q54" i="25"/>
  <c r="M55" i="25"/>
  <c r="Q55" i="25"/>
  <c r="M56" i="25"/>
  <c r="Q56" i="25"/>
  <c r="M57" i="25"/>
  <c r="Q57" i="25"/>
  <c r="M58" i="25"/>
  <c r="Q58" i="25"/>
  <c r="M59" i="25"/>
  <c r="Q59" i="25"/>
  <c r="M60" i="25"/>
  <c r="Q60" i="25"/>
  <c r="M61" i="25"/>
  <c r="Q61" i="25"/>
  <c r="M62" i="25"/>
  <c r="Q62" i="25"/>
  <c r="M63" i="25"/>
  <c r="Q63" i="25"/>
  <c r="Q48" i="25" l="1"/>
  <c r="J106" i="15"/>
  <c r="J94" i="15"/>
  <c r="J95" i="15"/>
  <c r="J96" i="15"/>
  <c r="J97" i="15"/>
  <c r="J98" i="15"/>
  <c r="J99" i="15"/>
  <c r="J100" i="15"/>
  <c r="J101" i="15"/>
  <c r="J102" i="15"/>
  <c r="J103" i="15"/>
  <c r="J104" i="15"/>
  <c r="M60" i="12" l="1"/>
  <c r="G56" i="13" l="1"/>
  <c r="J56" i="13"/>
  <c r="M56" i="13"/>
  <c r="G53" i="5"/>
  <c r="J53" i="5"/>
  <c r="V13" i="23" l="1"/>
  <c r="H21" i="30" l="1"/>
  <c r="G426" i="1" s="1"/>
  <c r="B21" i="30"/>
  <c r="F426" i="1" s="1"/>
  <c r="G425" i="1"/>
  <c r="B20" i="30"/>
  <c r="F425" i="1" s="1"/>
  <c r="G424" i="1"/>
  <c r="B19" i="30"/>
  <c r="F424" i="1" s="1"/>
  <c r="G423" i="1"/>
  <c r="B18" i="30"/>
  <c r="F423" i="1" s="1"/>
  <c r="H17" i="30"/>
  <c r="G422" i="1" s="1"/>
  <c r="B17" i="30"/>
  <c r="F422" i="1" s="1"/>
  <c r="H16" i="30"/>
  <c r="G421" i="1" s="1"/>
  <c r="B16" i="30"/>
  <c r="F421" i="1" s="1"/>
  <c r="H15" i="30"/>
  <c r="G420" i="1" s="1"/>
  <c r="B15" i="30"/>
  <c r="F420" i="1" s="1"/>
  <c r="H14" i="30"/>
  <c r="G419" i="1" s="1"/>
  <c r="B14" i="30"/>
  <c r="F419" i="1" s="1"/>
  <c r="H13" i="30"/>
  <c r="G418" i="1" s="1"/>
  <c r="B13" i="30"/>
  <c r="F418" i="1" s="1"/>
  <c r="H12" i="30"/>
  <c r="G417" i="1" s="1"/>
  <c r="B12" i="30"/>
  <c r="F417" i="1" s="1"/>
  <c r="H11" i="30"/>
  <c r="G416" i="1" s="1"/>
  <c r="B11" i="30"/>
  <c r="F416" i="1" s="1"/>
  <c r="H10" i="30"/>
  <c r="G415" i="1" s="1"/>
  <c r="B10" i="30"/>
  <c r="F415" i="1" s="1"/>
  <c r="H9" i="30"/>
  <c r="G414" i="1" s="1"/>
  <c r="B9" i="30"/>
  <c r="F414" i="1" s="1"/>
  <c r="H8" i="30"/>
  <c r="G413" i="1" s="1"/>
  <c r="B8" i="30"/>
  <c r="F413" i="1" s="1"/>
  <c r="H7" i="30"/>
  <c r="G412" i="1" s="1"/>
  <c r="B7" i="30"/>
  <c r="F412" i="1" s="1"/>
  <c r="M6" i="30"/>
  <c r="L6" i="30"/>
  <c r="K6" i="30"/>
  <c r="J6" i="30"/>
  <c r="I6" i="30"/>
  <c r="G6" i="30"/>
  <c r="F6" i="30"/>
  <c r="E6" i="30"/>
  <c r="D6" i="30"/>
  <c r="C6" i="30"/>
  <c r="H6" i="30" l="1"/>
  <c r="B6" i="30"/>
  <c r="G411" i="1" l="1"/>
  <c r="G25" i="1"/>
  <c r="F411" i="1"/>
  <c r="F25" i="1"/>
  <c r="G56" i="20" l="1"/>
  <c r="G55" i="20"/>
  <c r="K426" i="1" l="1"/>
  <c r="J426" i="1"/>
  <c r="K425" i="1"/>
  <c r="J425" i="1"/>
  <c r="K424" i="1"/>
  <c r="J424" i="1"/>
  <c r="K423" i="1"/>
  <c r="J423" i="1"/>
  <c r="K422" i="1"/>
  <c r="J422" i="1"/>
  <c r="K421" i="1"/>
  <c r="J421" i="1"/>
  <c r="K420" i="1"/>
  <c r="J420" i="1"/>
  <c r="K419" i="1"/>
  <c r="J419" i="1"/>
  <c r="K418" i="1"/>
  <c r="J418" i="1"/>
  <c r="K417" i="1"/>
  <c r="J417" i="1"/>
  <c r="K416" i="1"/>
  <c r="J416" i="1"/>
  <c r="K415" i="1"/>
  <c r="J415" i="1"/>
  <c r="K414" i="1"/>
  <c r="J414" i="1"/>
  <c r="K413" i="1"/>
  <c r="J413" i="1"/>
  <c r="K412" i="1"/>
  <c r="J412" i="1"/>
  <c r="K411" i="1"/>
  <c r="J411" i="1"/>
  <c r="K25" i="1"/>
  <c r="J25" i="1"/>
  <c r="D25" i="10" l="1"/>
  <c r="E25" i="10"/>
  <c r="F25" i="10"/>
  <c r="G25" i="10"/>
  <c r="H25" i="10"/>
  <c r="I25" i="10"/>
  <c r="J25" i="10"/>
  <c r="K25" i="10"/>
  <c r="L25" i="10"/>
  <c r="M25" i="10"/>
  <c r="N25" i="10"/>
  <c r="O25" i="10"/>
  <c r="P25" i="10"/>
  <c r="C25" i="10"/>
  <c r="B30" i="21" l="1"/>
  <c r="N30" i="16"/>
  <c r="B43" i="21" l="1"/>
  <c r="B16" i="21" l="1"/>
  <c r="B17" i="21"/>
  <c r="B18" i="21"/>
  <c r="B38" i="21"/>
  <c r="B39" i="21"/>
  <c r="B20" i="21" l="1"/>
  <c r="B42" i="21"/>
  <c r="K10" i="21" l="1"/>
  <c r="K11" i="21"/>
  <c r="B10" i="21"/>
  <c r="B11" i="21"/>
  <c r="B59" i="8" l="1"/>
  <c r="Q34" i="24" l="1"/>
  <c r="J12" i="14"/>
  <c r="H50" i="8" l="1"/>
  <c r="F50" i="8" s="1"/>
  <c r="H51" i="8"/>
  <c r="B50" i="8"/>
  <c r="B51" i="8"/>
  <c r="B28" i="8"/>
  <c r="B40" i="21" l="1"/>
  <c r="B37" i="8"/>
  <c r="B32" i="21" l="1"/>
  <c r="C32" i="21"/>
  <c r="N51" i="17"/>
  <c r="R32" i="16"/>
  <c r="R33" i="16"/>
  <c r="N32" i="16"/>
  <c r="N33" i="16"/>
  <c r="K32" i="14"/>
  <c r="K33" i="14"/>
  <c r="M51" i="12"/>
  <c r="M52" i="12"/>
  <c r="F51" i="8"/>
  <c r="B29" i="7"/>
  <c r="C25" i="8" l="1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M50" i="12" l="1"/>
  <c r="C46" i="7" l="1"/>
  <c r="D46" i="7"/>
  <c r="E46" i="7"/>
  <c r="J83" i="15" l="1"/>
  <c r="E5" i="1" l="1"/>
  <c r="D5" i="1"/>
  <c r="C5" i="1"/>
  <c r="B5" i="1"/>
  <c r="M40" i="29" l="1"/>
  <c r="G60" i="25"/>
  <c r="J60" i="25"/>
  <c r="O28" i="16" l="1"/>
  <c r="R43" i="16"/>
  <c r="R35" i="16"/>
  <c r="R34" i="16"/>
  <c r="R31" i="16"/>
  <c r="R30" i="16"/>
  <c r="R29" i="16"/>
  <c r="Q28" i="16"/>
  <c r="P28" i="16"/>
  <c r="R28" i="16" l="1"/>
  <c r="N25" i="17" l="1"/>
  <c r="N5" i="17"/>
  <c r="O25" i="15"/>
  <c r="O5" i="15"/>
  <c r="N5" i="15"/>
  <c r="J5" i="10"/>
  <c r="J25" i="9"/>
  <c r="J5" i="9"/>
  <c r="J5" i="8"/>
  <c r="L25" i="7"/>
  <c r="L5" i="7"/>
  <c r="C43" i="29" l="1"/>
  <c r="B43" i="29"/>
  <c r="C42" i="29"/>
  <c r="B42" i="29"/>
  <c r="C41" i="29"/>
  <c r="B41" i="29"/>
  <c r="C40" i="29"/>
  <c r="B40" i="29"/>
  <c r="M39" i="29"/>
  <c r="C39" i="29"/>
  <c r="B39" i="29"/>
  <c r="M38" i="29"/>
  <c r="C38" i="29"/>
  <c r="B38" i="29"/>
  <c r="M37" i="29"/>
  <c r="C37" i="29"/>
  <c r="B37" i="29"/>
  <c r="M36" i="29"/>
  <c r="C36" i="29"/>
  <c r="B36" i="29"/>
  <c r="M35" i="29"/>
  <c r="J35" i="29"/>
  <c r="C35" i="29"/>
  <c r="B35" i="29"/>
  <c r="M34" i="29"/>
  <c r="J34" i="29"/>
  <c r="G34" i="29"/>
  <c r="C34" i="29"/>
  <c r="B34" i="29"/>
  <c r="M33" i="29"/>
  <c r="J33" i="29"/>
  <c r="G33" i="29"/>
  <c r="C33" i="29"/>
  <c r="B33" i="29"/>
  <c r="M32" i="29"/>
  <c r="J32" i="29"/>
  <c r="G32" i="29"/>
  <c r="C32" i="29"/>
  <c r="B32" i="29"/>
  <c r="M31" i="29"/>
  <c r="J31" i="29"/>
  <c r="G31" i="29"/>
  <c r="C31" i="29"/>
  <c r="B31" i="29"/>
  <c r="M30" i="29"/>
  <c r="J30" i="29"/>
  <c r="G30" i="29"/>
  <c r="C30" i="29"/>
  <c r="B30" i="29"/>
  <c r="M29" i="29"/>
  <c r="J29" i="29"/>
  <c r="G29" i="29"/>
  <c r="C29" i="29"/>
  <c r="B29" i="29"/>
  <c r="L28" i="29"/>
  <c r="K28" i="29"/>
  <c r="I28" i="29"/>
  <c r="H28" i="29"/>
  <c r="F28" i="29"/>
  <c r="E28" i="29"/>
  <c r="G446" i="1"/>
  <c r="B22" i="29"/>
  <c r="F446" i="1" s="1"/>
  <c r="B21" i="29"/>
  <c r="F445" i="1" s="1"/>
  <c r="J20" i="29"/>
  <c r="G444" i="1" s="1"/>
  <c r="B20" i="29"/>
  <c r="F444" i="1" s="1"/>
  <c r="J19" i="29"/>
  <c r="G443" i="1" s="1"/>
  <c r="B19" i="29"/>
  <c r="F443" i="1" s="1"/>
  <c r="J18" i="29"/>
  <c r="G442" i="1" s="1"/>
  <c r="B18" i="29"/>
  <c r="F442" i="1" s="1"/>
  <c r="J17" i="29"/>
  <c r="G441" i="1" s="1"/>
  <c r="B17" i="29"/>
  <c r="F441" i="1" s="1"/>
  <c r="J16" i="29"/>
  <c r="G440" i="1" s="1"/>
  <c r="B16" i="29"/>
  <c r="F440" i="1" s="1"/>
  <c r="J15" i="29"/>
  <c r="G439" i="1" s="1"/>
  <c r="B15" i="29"/>
  <c r="F439" i="1" s="1"/>
  <c r="J14" i="29"/>
  <c r="G438" i="1" s="1"/>
  <c r="B14" i="29"/>
  <c r="F438" i="1" s="1"/>
  <c r="J13" i="29"/>
  <c r="G437" i="1" s="1"/>
  <c r="B13" i="29"/>
  <c r="F437" i="1" s="1"/>
  <c r="J12" i="29"/>
  <c r="B12" i="29"/>
  <c r="F436" i="1" s="1"/>
  <c r="J11" i="29"/>
  <c r="G435" i="1" s="1"/>
  <c r="B11" i="29"/>
  <c r="F435" i="1" s="1"/>
  <c r="J10" i="29"/>
  <c r="G434" i="1" s="1"/>
  <c r="B10" i="29"/>
  <c r="F434" i="1" s="1"/>
  <c r="J9" i="29"/>
  <c r="G433" i="1" s="1"/>
  <c r="B9" i="29"/>
  <c r="F433" i="1" s="1"/>
  <c r="J8" i="29"/>
  <c r="G432" i="1" s="1"/>
  <c r="B8" i="29"/>
  <c r="F432" i="1" s="1"/>
  <c r="Q7" i="29"/>
  <c r="P7" i="29"/>
  <c r="O7" i="29"/>
  <c r="N7" i="29"/>
  <c r="M7" i="29"/>
  <c r="L7" i="29"/>
  <c r="K7" i="29"/>
  <c r="I7" i="29"/>
  <c r="H7" i="29"/>
  <c r="G7" i="29"/>
  <c r="F7" i="29"/>
  <c r="E7" i="29"/>
  <c r="D7" i="29"/>
  <c r="C7" i="29"/>
  <c r="K433" i="1" l="1"/>
  <c r="J433" i="1"/>
  <c r="K434" i="1"/>
  <c r="J434" i="1"/>
  <c r="J435" i="1"/>
  <c r="K435" i="1"/>
  <c r="K441" i="1"/>
  <c r="J441" i="1"/>
  <c r="K446" i="1"/>
  <c r="J446" i="1"/>
  <c r="K432" i="1"/>
  <c r="J432" i="1"/>
  <c r="J439" i="1"/>
  <c r="K439" i="1"/>
  <c r="K442" i="1"/>
  <c r="J442" i="1"/>
  <c r="K444" i="1"/>
  <c r="J444" i="1"/>
  <c r="J437" i="1"/>
  <c r="K437" i="1"/>
  <c r="K438" i="1"/>
  <c r="J438" i="1"/>
  <c r="K440" i="1"/>
  <c r="J440" i="1"/>
  <c r="J443" i="1"/>
  <c r="K443" i="1"/>
  <c r="D40" i="29"/>
  <c r="D36" i="29"/>
  <c r="M28" i="29"/>
  <c r="D42" i="29"/>
  <c r="D29" i="29"/>
  <c r="H432" i="1"/>
  <c r="I432" i="1"/>
  <c r="I433" i="1"/>
  <c r="H433" i="1"/>
  <c r="H434" i="1"/>
  <c r="I434" i="1"/>
  <c r="I435" i="1"/>
  <c r="H435" i="1"/>
  <c r="I437" i="1"/>
  <c r="H437" i="1"/>
  <c r="I438" i="1"/>
  <c r="H438" i="1"/>
  <c r="I439" i="1"/>
  <c r="H439" i="1"/>
  <c r="I440" i="1"/>
  <c r="H440" i="1"/>
  <c r="H441" i="1"/>
  <c r="I441" i="1"/>
  <c r="H442" i="1"/>
  <c r="I442" i="1"/>
  <c r="I443" i="1"/>
  <c r="H443" i="1"/>
  <c r="I444" i="1"/>
  <c r="H444" i="1"/>
  <c r="G445" i="1"/>
  <c r="H446" i="1"/>
  <c r="I446" i="1"/>
  <c r="D33" i="29"/>
  <c r="G436" i="1"/>
  <c r="D43" i="29"/>
  <c r="D31" i="29"/>
  <c r="D34" i="29"/>
  <c r="D37" i="29"/>
  <c r="D39" i="29"/>
  <c r="D38" i="29"/>
  <c r="D32" i="29"/>
  <c r="J28" i="29"/>
  <c r="D41" i="29"/>
  <c r="D35" i="29"/>
  <c r="J7" i="29"/>
  <c r="G28" i="29"/>
  <c r="D30" i="29"/>
  <c r="B28" i="29"/>
  <c r="C28" i="29"/>
  <c r="B7" i="29"/>
  <c r="K436" i="1" l="1"/>
  <c r="J436" i="1"/>
  <c r="J445" i="1"/>
  <c r="K445" i="1"/>
  <c r="I445" i="1"/>
  <c r="H445" i="1"/>
  <c r="G431" i="1"/>
  <c r="G26" i="1"/>
  <c r="H436" i="1"/>
  <c r="I436" i="1"/>
  <c r="F26" i="1"/>
  <c r="F431" i="1"/>
  <c r="D28" i="29"/>
  <c r="B6" i="12"/>
  <c r="B7" i="12"/>
  <c r="B8" i="12"/>
  <c r="B9" i="12"/>
  <c r="B10" i="12"/>
  <c r="B12" i="12"/>
  <c r="B13" i="12"/>
  <c r="B14" i="12"/>
  <c r="B15" i="12"/>
  <c r="B16" i="12"/>
  <c r="B17" i="12"/>
  <c r="B18" i="12"/>
  <c r="B19" i="12"/>
  <c r="B20" i="12"/>
  <c r="J26" i="1" l="1"/>
  <c r="K26" i="1"/>
  <c r="J431" i="1"/>
  <c r="K431" i="1"/>
  <c r="I26" i="1"/>
  <c r="H26" i="1"/>
  <c r="I431" i="1"/>
  <c r="H431" i="1"/>
  <c r="K47" i="15"/>
  <c r="L47" i="15"/>
  <c r="M47" i="15"/>
  <c r="N47" i="15"/>
  <c r="B29" i="21" l="1"/>
  <c r="B41" i="21"/>
  <c r="B35" i="21" l="1"/>
  <c r="B33" i="21" l="1"/>
  <c r="C33" i="21"/>
  <c r="B43" i="16" l="1"/>
  <c r="C43" i="16"/>
  <c r="I25" i="1" l="1"/>
  <c r="H25" i="1"/>
  <c r="C5" i="25"/>
  <c r="D5" i="25"/>
  <c r="E5" i="25"/>
  <c r="F5" i="25"/>
  <c r="G5" i="25"/>
  <c r="H5" i="25"/>
  <c r="I5" i="25"/>
  <c r="J5" i="25"/>
  <c r="K5" i="25"/>
  <c r="J9" i="16"/>
  <c r="B31" i="11"/>
  <c r="C31" i="11"/>
  <c r="J11" i="24" l="1"/>
  <c r="G50" i="4" l="1"/>
  <c r="J50" i="4"/>
  <c r="C6" i="22"/>
  <c r="D6" i="22"/>
  <c r="E6" i="22"/>
  <c r="F6" i="22"/>
  <c r="G6" i="22"/>
  <c r="H6" i="22"/>
  <c r="I6" i="22"/>
  <c r="C6" i="18"/>
  <c r="D6" i="18"/>
  <c r="E6" i="18"/>
  <c r="F6" i="18"/>
  <c r="G6" i="18"/>
  <c r="H6" i="18"/>
  <c r="I6" i="18"/>
  <c r="K6" i="18"/>
  <c r="L6" i="18"/>
  <c r="M6" i="18"/>
  <c r="O6" i="18"/>
  <c r="P6" i="18"/>
  <c r="Q6" i="18"/>
  <c r="H48" i="8"/>
  <c r="E46" i="4" l="1"/>
  <c r="F46" i="4"/>
  <c r="H46" i="4"/>
  <c r="I46" i="4"/>
  <c r="K46" i="4"/>
  <c r="L46" i="4"/>
  <c r="J21" i="24" l="1"/>
  <c r="G366" i="1" s="1"/>
  <c r="J20" i="24"/>
  <c r="G365" i="1" s="1"/>
  <c r="C6" i="16"/>
  <c r="D6" i="16"/>
  <c r="E6" i="16"/>
  <c r="F6" i="16"/>
  <c r="G6" i="16"/>
  <c r="H6" i="16"/>
  <c r="I6" i="16"/>
  <c r="K6" i="16"/>
  <c r="L6" i="16"/>
  <c r="M6" i="16"/>
  <c r="N6" i="16"/>
  <c r="O6" i="16"/>
  <c r="P6" i="16"/>
  <c r="Q6" i="16"/>
  <c r="B7" i="16"/>
  <c r="F212" i="1" s="1"/>
  <c r="J7" i="16"/>
  <c r="B8" i="16"/>
  <c r="F213" i="1" s="1"/>
  <c r="J8" i="16"/>
  <c r="B9" i="16"/>
  <c r="F214" i="1" s="1"/>
  <c r="G214" i="1"/>
  <c r="B10" i="16"/>
  <c r="F215" i="1" s="1"/>
  <c r="J10" i="16"/>
  <c r="B11" i="16"/>
  <c r="F216" i="1" s="1"/>
  <c r="J11" i="16"/>
  <c r="B12" i="16"/>
  <c r="F217" i="1" s="1"/>
  <c r="J12" i="16"/>
  <c r="B13" i="16"/>
  <c r="F218" i="1" s="1"/>
  <c r="J13" i="16"/>
  <c r="B14" i="16"/>
  <c r="F219" i="1" s="1"/>
  <c r="J14" i="16"/>
  <c r="G219" i="1" s="1"/>
  <c r="B15" i="16"/>
  <c r="F220" i="1" s="1"/>
  <c r="J15" i="16"/>
  <c r="B16" i="16"/>
  <c r="J16" i="16"/>
  <c r="B17" i="16"/>
  <c r="J17" i="16"/>
  <c r="B18" i="16"/>
  <c r="F223" i="1" s="1"/>
  <c r="J18" i="16"/>
  <c r="B19" i="16"/>
  <c r="F224" i="1" s="1"/>
  <c r="J19" i="16"/>
  <c r="B20" i="16"/>
  <c r="F225" i="1" s="1"/>
  <c r="B21" i="16"/>
  <c r="F226" i="1" s="1"/>
  <c r="E28" i="16"/>
  <c r="F28" i="16"/>
  <c r="H28" i="16"/>
  <c r="I28" i="16"/>
  <c r="K28" i="16"/>
  <c r="L28" i="16"/>
  <c r="M28" i="16"/>
  <c r="B29" i="16"/>
  <c r="C29" i="16"/>
  <c r="G29" i="16"/>
  <c r="J29" i="16"/>
  <c r="N29" i="16"/>
  <c r="B30" i="16"/>
  <c r="C30" i="16"/>
  <c r="G30" i="16"/>
  <c r="J30" i="16"/>
  <c r="B31" i="16"/>
  <c r="C31" i="16"/>
  <c r="G31" i="16"/>
  <c r="J31" i="16"/>
  <c r="N31" i="16"/>
  <c r="B32" i="16"/>
  <c r="C32" i="16"/>
  <c r="G32" i="16"/>
  <c r="J32" i="16"/>
  <c r="B33" i="16"/>
  <c r="C33" i="16"/>
  <c r="G33" i="16"/>
  <c r="J33" i="16"/>
  <c r="B34" i="16"/>
  <c r="C34" i="16"/>
  <c r="G34" i="16"/>
  <c r="J34" i="16"/>
  <c r="N34" i="16"/>
  <c r="B35" i="16"/>
  <c r="C35" i="16"/>
  <c r="G35" i="16"/>
  <c r="J35" i="16"/>
  <c r="N35" i="16"/>
  <c r="B36" i="16"/>
  <c r="C36" i="16"/>
  <c r="B37" i="16"/>
  <c r="C37" i="16"/>
  <c r="B38" i="16"/>
  <c r="C38" i="16"/>
  <c r="B39" i="16"/>
  <c r="C39" i="16"/>
  <c r="B40" i="16"/>
  <c r="C40" i="16"/>
  <c r="B41" i="16"/>
  <c r="C41" i="16"/>
  <c r="B42" i="16"/>
  <c r="C42" i="16"/>
  <c r="C6" i="19"/>
  <c r="D6" i="19"/>
  <c r="E6" i="19"/>
  <c r="F6" i="19"/>
  <c r="G6" i="19"/>
  <c r="H6" i="19"/>
  <c r="I6" i="19"/>
  <c r="K6" i="19"/>
  <c r="L6" i="19"/>
  <c r="M6" i="19"/>
  <c r="N6" i="19"/>
  <c r="O6" i="19"/>
  <c r="P6" i="19"/>
  <c r="Q6" i="19"/>
  <c r="B7" i="19"/>
  <c r="F272" i="1" s="1"/>
  <c r="J7" i="19"/>
  <c r="G272" i="1" s="1"/>
  <c r="B8" i="19"/>
  <c r="F273" i="1" s="1"/>
  <c r="J8" i="19"/>
  <c r="G273" i="1" s="1"/>
  <c r="B9" i="19"/>
  <c r="F274" i="1" s="1"/>
  <c r="J9" i="19"/>
  <c r="G274" i="1" s="1"/>
  <c r="B10" i="19"/>
  <c r="F275" i="1" s="1"/>
  <c r="J10" i="19"/>
  <c r="B11" i="19"/>
  <c r="F276" i="1" s="1"/>
  <c r="J11" i="19"/>
  <c r="G276" i="1" s="1"/>
  <c r="B12" i="19"/>
  <c r="F277" i="1" s="1"/>
  <c r="J12" i="19"/>
  <c r="G277" i="1" s="1"/>
  <c r="B13" i="19"/>
  <c r="F278" i="1" s="1"/>
  <c r="J13" i="19"/>
  <c r="G278" i="1" s="1"/>
  <c r="B14" i="19"/>
  <c r="F279" i="1" s="1"/>
  <c r="J14" i="19"/>
  <c r="G279" i="1" s="1"/>
  <c r="B15" i="19"/>
  <c r="F280" i="1" s="1"/>
  <c r="J15" i="19"/>
  <c r="G280" i="1" s="1"/>
  <c r="B16" i="19"/>
  <c r="F281" i="1" s="1"/>
  <c r="B17" i="19"/>
  <c r="F282" i="1" s="1"/>
  <c r="G282" i="1"/>
  <c r="B18" i="19"/>
  <c r="F283" i="1" s="1"/>
  <c r="G283" i="1"/>
  <c r="B19" i="19"/>
  <c r="F284" i="1" s="1"/>
  <c r="G284" i="1"/>
  <c r="B20" i="19"/>
  <c r="F285" i="1" s="1"/>
  <c r="G285" i="1"/>
  <c r="B21" i="19"/>
  <c r="F286" i="1" s="1"/>
  <c r="G286" i="1"/>
  <c r="E27" i="19"/>
  <c r="F27" i="19"/>
  <c r="H27" i="19"/>
  <c r="I27" i="19"/>
  <c r="K27" i="19"/>
  <c r="L27" i="19"/>
  <c r="B28" i="19"/>
  <c r="C28" i="19"/>
  <c r="G28" i="19"/>
  <c r="J28" i="19"/>
  <c r="M28" i="19"/>
  <c r="B29" i="19"/>
  <c r="C29" i="19"/>
  <c r="G29" i="19"/>
  <c r="J29" i="19"/>
  <c r="M29" i="19"/>
  <c r="B30" i="19"/>
  <c r="C30" i="19"/>
  <c r="G30" i="19"/>
  <c r="J30" i="19"/>
  <c r="M30" i="19"/>
  <c r="B31" i="19"/>
  <c r="C31" i="19"/>
  <c r="G31" i="19"/>
  <c r="J31" i="19"/>
  <c r="M31" i="19"/>
  <c r="B32" i="19"/>
  <c r="C32" i="19"/>
  <c r="G32" i="19"/>
  <c r="J32" i="19"/>
  <c r="M32" i="19"/>
  <c r="B33" i="19"/>
  <c r="C33" i="19"/>
  <c r="G33" i="19"/>
  <c r="J33" i="19"/>
  <c r="M33" i="19"/>
  <c r="B34" i="19"/>
  <c r="C34" i="19"/>
  <c r="G34" i="19"/>
  <c r="J34" i="19"/>
  <c r="M34" i="19"/>
  <c r="B35" i="19"/>
  <c r="C35" i="19"/>
  <c r="B36" i="19"/>
  <c r="C36" i="19"/>
  <c r="B37" i="19"/>
  <c r="C37" i="19"/>
  <c r="B38" i="19"/>
  <c r="C38" i="19"/>
  <c r="B39" i="19"/>
  <c r="C39" i="19"/>
  <c r="B40" i="19"/>
  <c r="C40" i="19"/>
  <c r="B41" i="19"/>
  <c r="C41" i="19"/>
  <c r="B42" i="19"/>
  <c r="C42" i="19"/>
  <c r="M42" i="19"/>
  <c r="K6" i="22"/>
  <c r="L6" i="22"/>
  <c r="M6" i="22"/>
  <c r="N6" i="22"/>
  <c r="O6" i="22"/>
  <c r="P6" i="22"/>
  <c r="Q6" i="22"/>
  <c r="B7" i="22"/>
  <c r="J7" i="22"/>
  <c r="G332" i="1" s="1"/>
  <c r="B8" i="22"/>
  <c r="F333" i="1" s="1"/>
  <c r="J8" i="22"/>
  <c r="G333" i="1" s="1"/>
  <c r="B9" i="22"/>
  <c r="J9" i="22"/>
  <c r="G334" i="1" s="1"/>
  <c r="B10" i="22"/>
  <c r="F335" i="1" s="1"/>
  <c r="J10" i="22"/>
  <c r="G335" i="1" s="1"/>
  <c r="B11" i="22"/>
  <c r="F336" i="1" s="1"/>
  <c r="J11" i="22"/>
  <c r="G336" i="1" s="1"/>
  <c r="B12" i="22"/>
  <c r="F337" i="1" s="1"/>
  <c r="J12" i="22"/>
  <c r="G337" i="1" s="1"/>
  <c r="B13" i="22"/>
  <c r="J13" i="22"/>
  <c r="G338" i="1" s="1"/>
  <c r="B14" i="22"/>
  <c r="F339" i="1" s="1"/>
  <c r="J14" i="22"/>
  <c r="B15" i="22"/>
  <c r="J15" i="22"/>
  <c r="G340" i="1" s="1"/>
  <c r="B16" i="22"/>
  <c r="F341" i="1" s="1"/>
  <c r="J16" i="22"/>
  <c r="G341" i="1" s="1"/>
  <c r="B17" i="22"/>
  <c r="J17" i="22"/>
  <c r="G342" i="1" s="1"/>
  <c r="B18" i="22"/>
  <c r="F343" i="1" s="1"/>
  <c r="J18" i="22"/>
  <c r="G343" i="1" s="1"/>
  <c r="B19" i="22"/>
  <c r="F344" i="1" s="1"/>
  <c r="J19" i="22"/>
  <c r="G344" i="1" s="1"/>
  <c r="B20" i="22"/>
  <c r="F345" i="1" s="1"/>
  <c r="G345" i="1"/>
  <c r="B21" i="22"/>
  <c r="G346" i="1"/>
  <c r="B6" i="23"/>
  <c r="D6" i="23"/>
  <c r="E6" i="23"/>
  <c r="F6" i="23"/>
  <c r="G6" i="23"/>
  <c r="H6" i="23"/>
  <c r="I6" i="23"/>
  <c r="J6" i="23"/>
  <c r="K6" i="23"/>
  <c r="L6" i="23"/>
  <c r="N6" i="23"/>
  <c r="O6" i="23"/>
  <c r="P6" i="23"/>
  <c r="Q6" i="23"/>
  <c r="R6" i="23"/>
  <c r="S6" i="23"/>
  <c r="T6" i="23"/>
  <c r="U6" i="23"/>
  <c r="C7" i="23"/>
  <c r="M7" i="23"/>
  <c r="V7" i="23"/>
  <c r="X7" i="23"/>
  <c r="Y7" i="23"/>
  <c r="Z7" i="23"/>
  <c r="AA7" i="23"/>
  <c r="AB7" i="23"/>
  <c r="AC7" i="23"/>
  <c r="AD7" i="23"/>
  <c r="AE7" i="23"/>
  <c r="C8" i="23"/>
  <c r="M8" i="23"/>
  <c r="V8" i="23"/>
  <c r="X8" i="23"/>
  <c r="Y8" i="23"/>
  <c r="Z8" i="23"/>
  <c r="AA8" i="23"/>
  <c r="AB8" i="23"/>
  <c r="AC8" i="23"/>
  <c r="AD8" i="23"/>
  <c r="AE8" i="23"/>
  <c r="C9" i="23"/>
  <c r="V9" i="23"/>
  <c r="X9" i="23"/>
  <c r="Y9" i="23"/>
  <c r="Z9" i="23"/>
  <c r="AA9" i="23"/>
  <c r="AB9" i="23"/>
  <c r="AC9" i="23"/>
  <c r="AD9" i="23"/>
  <c r="AE9" i="23"/>
  <c r="C10" i="23"/>
  <c r="M10" i="23"/>
  <c r="V10" i="23"/>
  <c r="X10" i="23"/>
  <c r="Y10" i="23"/>
  <c r="Z10" i="23"/>
  <c r="AA10" i="23"/>
  <c r="AB10" i="23"/>
  <c r="AC10" i="23"/>
  <c r="AD10" i="23"/>
  <c r="AE10" i="23"/>
  <c r="C11" i="23"/>
  <c r="M11" i="23"/>
  <c r="V11" i="23"/>
  <c r="X11" i="23"/>
  <c r="Y11" i="23"/>
  <c r="Z11" i="23"/>
  <c r="AA11" i="23"/>
  <c r="AB11" i="23"/>
  <c r="AC11" i="23"/>
  <c r="AD11" i="23"/>
  <c r="AE11" i="23"/>
  <c r="M12" i="23"/>
  <c r="V12" i="23"/>
  <c r="X12" i="23"/>
  <c r="Y12" i="23"/>
  <c r="Z12" i="23"/>
  <c r="AA12" i="23"/>
  <c r="AB12" i="23"/>
  <c r="AC12" i="23"/>
  <c r="AD12" i="23"/>
  <c r="AE12" i="23"/>
  <c r="C13" i="23"/>
  <c r="M13" i="23"/>
  <c r="X13" i="23"/>
  <c r="Y13" i="23"/>
  <c r="Z13" i="23"/>
  <c r="AA13" i="23"/>
  <c r="AB13" i="23"/>
  <c r="AC13" i="23"/>
  <c r="AD13" i="23"/>
  <c r="AE13" i="23"/>
  <c r="C14" i="23"/>
  <c r="M14" i="23"/>
  <c r="V14" i="23"/>
  <c r="X14" i="23"/>
  <c r="Y14" i="23"/>
  <c r="Z14" i="23"/>
  <c r="AA14" i="23"/>
  <c r="AB14" i="23"/>
  <c r="AC14" i="23"/>
  <c r="AD14" i="23"/>
  <c r="AE14" i="23"/>
  <c r="C15" i="23"/>
  <c r="W15" i="23" s="1"/>
  <c r="C16" i="23"/>
  <c r="M16" i="23"/>
  <c r="X16" i="23"/>
  <c r="Y16" i="23"/>
  <c r="Z16" i="23"/>
  <c r="AB16" i="23"/>
  <c r="AC16" i="23"/>
  <c r="AD16" i="23"/>
  <c r="M18" i="23"/>
  <c r="W18" i="23" s="1"/>
  <c r="X18" i="23"/>
  <c r="Y18" i="23"/>
  <c r="Z18" i="23"/>
  <c r="AB18" i="23"/>
  <c r="AC18" i="23"/>
  <c r="AD18" i="23"/>
  <c r="M19" i="23"/>
  <c r="W19" i="23" s="1"/>
  <c r="X19" i="23"/>
  <c r="Y19" i="23"/>
  <c r="Z19" i="23"/>
  <c r="AB19" i="23"/>
  <c r="AC19" i="23"/>
  <c r="AD19" i="23"/>
  <c r="C6" i="21"/>
  <c r="D6" i="21"/>
  <c r="E6" i="21"/>
  <c r="F6" i="21"/>
  <c r="G6" i="21"/>
  <c r="H6" i="21"/>
  <c r="I6" i="21"/>
  <c r="J6" i="21"/>
  <c r="L6" i="21"/>
  <c r="M6" i="21"/>
  <c r="N6" i="21"/>
  <c r="O6" i="21"/>
  <c r="P6" i="21"/>
  <c r="Q6" i="21"/>
  <c r="R6" i="21"/>
  <c r="S6" i="21"/>
  <c r="B7" i="21"/>
  <c r="K7" i="21"/>
  <c r="B8" i="21"/>
  <c r="K8" i="21"/>
  <c r="B9" i="21"/>
  <c r="K9" i="21"/>
  <c r="F316" i="1"/>
  <c r="G316" i="1"/>
  <c r="B12" i="21"/>
  <c r="K12" i="21"/>
  <c r="B13" i="21"/>
  <c r="K13" i="21"/>
  <c r="B14" i="21"/>
  <c r="K14" i="21"/>
  <c r="B15" i="21"/>
  <c r="K15" i="21"/>
  <c r="K16" i="21"/>
  <c r="F322" i="1"/>
  <c r="K17" i="21"/>
  <c r="K18" i="21"/>
  <c r="B19" i="21"/>
  <c r="G324" i="1"/>
  <c r="B21" i="21"/>
  <c r="G326" i="1"/>
  <c r="D28" i="21"/>
  <c r="E28" i="21"/>
  <c r="F28" i="21"/>
  <c r="G28" i="21"/>
  <c r="H28" i="21"/>
  <c r="I28" i="21"/>
  <c r="J28" i="21"/>
  <c r="K28" i="21"/>
  <c r="C29" i="21"/>
  <c r="C30" i="21"/>
  <c r="B31" i="21"/>
  <c r="C31" i="21"/>
  <c r="B34" i="21"/>
  <c r="C34" i="21"/>
  <c r="C35" i="21"/>
  <c r="B36" i="21"/>
  <c r="C36" i="21"/>
  <c r="B37" i="21"/>
  <c r="C37" i="21"/>
  <c r="C38" i="21"/>
  <c r="C39" i="21"/>
  <c r="C40" i="21"/>
  <c r="C41" i="21"/>
  <c r="C42" i="21"/>
  <c r="C43" i="21"/>
  <c r="C5" i="26"/>
  <c r="D5" i="26"/>
  <c r="E5" i="26"/>
  <c r="F5" i="26"/>
  <c r="G5" i="26"/>
  <c r="H5" i="26"/>
  <c r="I5" i="26"/>
  <c r="J5" i="26"/>
  <c r="B6" i="26"/>
  <c r="F392" i="1" s="1"/>
  <c r="B7" i="26"/>
  <c r="F393" i="1" s="1"/>
  <c r="B8" i="26"/>
  <c r="F394" i="1" s="1"/>
  <c r="B9" i="26"/>
  <c r="F395" i="1" s="1"/>
  <c r="B10" i="26"/>
  <c r="F396" i="1" s="1"/>
  <c r="B11" i="26"/>
  <c r="F397" i="1" s="1"/>
  <c r="B12" i="26"/>
  <c r="F398" i="1" s="1"/>
  <c r="B13" i="26"/>
  <c r="F399" i="1" s="1"/>
  <c r="B14" i="26"/>
  <c r="F400" i="1" s="1"/>
  <c r="B15" i="26"/>
  <c r="F401" i="1" s="1"/>
  <c r="B16" i="26"/>
  <c r="F402" i="1" s="1"/>
  <c r="B17" i="26"/>
  <c r="F403" i="1" s="1"/>
  <c r="B18" i="26"/>
  <c r="F404" i="1" s="1"/>
  <c r="B19" i="26"/>
  <c r="F405" i="1" s="1"/>
  <c r="B20" i="26"/>
  <c r="F406" i="1" s="1"/>
  <c r="C26" i="26"/>
  <c r="D26" i="26"/>
  <c r="E26" i="26"/>
  <c r="F26" i="26"/>
  <c r="G26" i="26"/>
  <c r="H26" i="26"/>
  <c r="I26" i="26"/>
  <c r="J26" i="26"/>
  <c r="B27" i="26"/>
  <c r="G392" i="1" s="1"/>
  <c r="B28" i="26"/>
  <c r="G393" i="1" s="1"/>
  <c r="B29" i="26"/>
  <c r="G394" i="1" s="1"/>
  <c r="B30" i="26"/>
  <c r="B31" i="26"/>
  <c r="G396" i="1" s="1"/>
  <c r="B32" i="26"/>
  <c r="G397" i="1" s="1"/>
  <c r="B33" i="26"/>
  <c r="G398" i="1" s="1"/>
  <c r="B34" i="26"/>
  <c r="G399" i="1" s="1"/>
  <c r="B35" i="26"/>
  <c r="G400" i="1" s="1"/>
  <c r="B36" i="26"/>
  <c r="G401" i="1" s="1"/>
  <c r="B37" i="26"/>
  <c r="G402" i="1" s="1"/>
  <c r="B38" i="26"/>
  <c r="G403" i="1" s="1"/>
  <c r="B39" i="26"/>
  <c r="G404" i="1" s="1"/>
  <c r="B40" i="26"/>
  <c r="G405" i="1" s="1"/>
  <c r="B41" i="26"/>
  <c r="G406" i="1" s="1"/>
  <c r="E47" i="26"/>
  <c r="F47" i="26"/>
  <c r="H47" i="26"/>
  <c r="I47" i="26"/>
  <c r="K47" i="26"/>
  <c r="B48" i="26"/>
  <c r="C48" i="26"/>
  <c r="G48" i="26"/>
  <c r="J48" i="26"/>
  <c r="B49" i="26"/>
  <c r="C49" i="26"/>
  <c r="G49" i="26"/>
  <c r="J49" i="26"/>
  <c r="B50" i="26"/>
  <c r="C50" i="26"/>
  <c r="G50" i="26"/>
  <c r="J50" i="26"/>
  <c r="B51" i="26"/>
  <c r="C51" i="26"/>
  <c r="G51" i="26"/>
  <c r="J51" i="26"/>
  <c r="B52" i="26"/>
  <c r="C52" i="26"/>
  <c r="G52" i="26"/>
  <c r="J52" i="26"/>
  <c r="B53" i="26"/>
  <c r="C53" i="26"/>
  <c r="G53" i="26"/>
  <c r="J53" i="26"/>
  <c r="B54" i="26"/>
  <c r="C54" i="26"/>
  <c r="G54" i="26"/>
  <c r="J54" i="26"/>
  <c r="B55" i="26"/>
  <c r="C55" i="26"/>
  <c r="G55" i="26"/>
  <c r="J55" i="26"/>
  <c r="B56" i="26"/>
  <c r="C56" i="26"/>
  <c r="G56" i="26"/>
  <c r="J56" i="26"/>
  <c r="B57" i="26"/>
  <c r="C57" i="26"/>
  <c r="B58" i="26"/>
  <c r="C58" i="26"/>
  <c r="B59" i="26"/>
  <c r="C59" i="26"/>
  <c r="B60" i="26"/>
  <c r="C60" i="26"/>
  <c r="B61" i="26"/>
  <c r="C61" i="26"/>
  <c r="G61" i="26"/>
  <c r="B62" i="26"/>
  <c r="C62" i="26"/>
  <c r="G62" i="26"/>
  <c r="J62" i="26"/>
  <c r="C5" i="8"/>
  <c r="D5" i="8"/>
  <c r="E5" i="8"/>
  <c r="F5" i="8"/>
  <c r="G5" i="8"/>
  <c r="H5" i="8"/>
  <c r="I5" i="8"/>
  <c r="K5" i="8"/>
  <c r="L5" i="8"/>
  <c r="M5" i="8"/>
  <c r="N5" i="8"/>
  <c r="O5" i="8"/>
  <c r="P5" i="8"/>
  <c r="B6" i="8"/>
  <c r="N7" i="2" s="1"/>
  <c r="B7" i="8"/>
  <c r="N8" i="2" s="1"/>
  <c r="B8" i="8"/>
  <c r="F94" i="1" s="1"/>
  <c r="B9" i="8"/>
  <c r="F95" i="1" s="1"/>
  <c r="B10" i="8"/>
  <c r="N11" i="2" s="1"/>
  <c r="B11" i="8"/>
  <c r="N12" i="2" s="1"/>
  <c r="B12" i="8"/>
  <c r="F98" i="1" s="1"/>
  <c r="B13" i="8"/>
  <c r="N14" i="2" s="1"/>
  <c r="B14" i="8"/>
  <c r="N15" i="2" s="1"/>
  <c r="B15" i="8"/>
  <c r="F101" i="1" s="1"/>
  <c r="B16" i="8"/>
  <c r="F102" i="1" s="1"/>
  <c r="B17" i="8"/>
  <c r="N18" i="2" s="1"/>
  <c r="B18" i="8"/>
  <c r="N19" i="2" s="1"/>
  <c r="B19" i="8"/>
  <c r="N20" i="2" s="1"/>
  <c r="B20" i="8"/>
  <c r="F106" i="1" s="1"/>
  <c r="B26" i="8"/>
  <c r="G92" i="1" s="1"/>
  <c r="B27" i="8"/>
  <c r="O9" i="2"/>
  <c r="B29" i="8"/>
  <c r="O10" i="2" s="1"/>
  <c r="B30" i="8"/>
  <c r="G96" i="1" s="1"/>
  <c r="B31" i="8"/>
  <c r="G97" i="1" s="1"/>
  <c r="B32" i="8"/>
  <c r="G98" i="1" s="1"/>
  <c r="B33" i="8"/>
  <c r="G99" i="1" s="1"/>
  <c r="B34" i="8"/>
  <c r="B35" i="8"/>
  <c r="B36" i="8"/>
  <c r="O17" i="2" s="1"/>
  <c r="O18" i="2"/>
  <c r="B38" i="8"/>
  <c r="O19" i="2" s="1"/>
  <c r="B39" i="8"/>
  <c r="G105" i="1" s="1"/>
  <c r="B40" i="8"/>
  <c r="O21" i="2" s="1"/>
  <c r="C47" i="8"/>
  <c r="D47" i="8"/>
  <c r="E47" i="8"/>
  <c r="G47" i="8"/>
  <c r="I47" i="8"/>
  <c r="J47" i="8"/>
  <c r="K47" i="8"/>
  <c r="L47" i="8"/>
  <c r="M47" i="8"/>
  <c r="N47" i="8"/>
  <c r="B48" i="8"/>
  <c r="F48" i="8"/>
  <c r="B49" i="8"/>
  <c r="H49" i="8"/>
  <c r="B52" i="8"/>
  <c r="H52" i="8"/>
  <c r="F52" i="8" s="1"/>
  <c r="B53" i="8"/>
  <c r="H53" i="8"/>
  <c r="F53" i="8" s="1"/>
  <c r="B54" i="8"/>
  <c r="H54" i="8"/>
  <c r="B55" i="8"/>
  <c r="B56" i="8"/>
  <c r="B57" i="8"/>
  <c r="B58" i="8"/>
  <c r="B60" i="8"/>
  <c r="B61" i="8"/>
  <c r="B62" i="8"/>
  <c r="C5" i="7"/>
  <c r="D5" i="7"/>
  <c r="E5" i="7"/>
  <c r="F5" i="7"/>
  <c r="G5" i="7"/>
  <c r="H5" i="7"/>
  <c r="I5" i="7"/>
  <c r="J5" i="7"/>
  <c r="K5" i="7"/>
  <c r="M5" i="7"/>
  <c r="N5" i="7"/>
  <c r="O5" i="7"/>
  <c r="B6" i="7"/>
  <c r="F72" i="1" s="1"/>
  <c r="B7" i="7"/>
  <c r="F73" i="1" s="1"/>
  <c r="B8" i="7"/>
  <c r="J9" i="2" s="1"/>
  <c r="B9" i="7"/>
  <c r="J10" i="2" s="1"/>
  <c r="B10" i="7"/>
  <c r="J11" i="2" s="1"/>
  <c r="B11" i="7"/>
  <c r="J12" i="2" s="1"/>
  <c r="B12" i="7"/>
  <c r="J13" i="2" s="1"/>
  <c r="B13" i="7"/>
  <c r="F79" i="1" s="1"/>
  <c r="B14" i="7"/>
  <c r="J15" i="2" s="1"/>
  <c r="B15" i="7"/>
  <c r="J16" i="2" s="1"/>
  <c r="B16" i="7"/>
  <c r="F82" i="1" s="1"/>
  <c r="B17" i="7"/>
  <c r="F83" i="1" s="1"/>
  <c r="B18" i="7"/>
  <c r="J19" i="2" s="1"/>
  <c r="B19" i="7"/>
  <c r="J20" i="2" s="1"/>
  <c r="B20" i="7"/>
  <c r="F86" i="1" s="1"/>
  <c r="C25" i="7"/>
  <c r="D25" i="7"/>
  <c r="E25" i="7"/>
  <c r="F25" i="7"/>
  <c r="G25" i="7"/>
  <c r="H25" i="7"/>
  <c r="I25" i="7"/>
  <c r="J25" i="7"/>
  <c r="K25" i="7"/>
  <c r="M25" i="7"/>
  <c r="N25" i="7"/>
  <c r="O25" i="7"/>
  <c r="B26" i="7"/>
  <c r="G72" i="1" s="1"/>
  <c r="B27" i="7"/>
  <c r="G73" i="1" s="1"/>
  <c r="B28" i="7"/>
  <c r="G74" i="1" s="1"/>
  <c r="K10" i="2"/>
  <c r="B30" i="7"/>
  <c r="G76" i="1" s="1"/>
  <c r="B31" i="7"/>
  <c r="K12" i="2" s="1"/>
  <c r="B32" i="7"/>
  <c r="K13" i="2" s="1"/>
  <c r="B33" i="7"/>
  <c r="K14" i="2" s="1"/>
  <c r="B34" i="7"/>
  <c r="B35" i="7"/>
  <c r="K16" i="2" s="1"/>
  <c r="B36" i="7"/>
  <c r="K17" i="2" s="1"/>
  <c r="B37" i="7"/>
  <c r="K18" i="2" s="1"/>
  <c r="B38" i="7"/>
  <c r="K19" i="2" s="1"/>
  <c r="B39" i="7"/>
  <c r="K20" i="2" s="1"/>
  <c r="B40" i="7"/>
  <c r="G86" i="1" s="1"/>
  <c r="G46" i="7"/>
  <c r="H46" i="7"/>
  <c r="J46" i="7"/>
  <c r="K46" i="7"/>
  <c r="M46" i="7"/>
  <c r="N46" i="7"/>
  <c r="F47" i="7"/>
  <c r="I47" i="7"/>
  <c r="L47" i="7"/>
  <c r="O47" i="7"/>
  <c r="F48" i="7"/>
  <c r="I48" i="7"/>
  <c r="L48" i="7"/>
  <c r="O48" i="7"/>
  <c r="F49" i="7"/>
  <c r="I49" i="7"/>
  <c r="L49" i="7"/>
  <c r="O49" i="7"/>
  <c r="F50" i="7"/>
  <c r="I50" i="7"/>
  <c r="L50" i="7"/>
  <c r="O50" i="7"/>
  <c r="F51" i="7"/>
  <c r="I51" i="7"/>
  <c r="L51" i="7"/>
  <c r="O51" i="7"/>
  <c r="F52" i="7"/>
  <c r="I52" i="7"/>
  <c r="L52" i="7"/>
  <c r="O52" i="7"/>
  <c r="F53" i="7"/>
  <c r="I53" i="7"/>
  <c r="L53" i="7"/>
  <c r="O53" i="7"/>
  <c r="O59" i="7"/>
  <c r="B59" i="7" s="1"/>
  <c r="O60" i="7"/>
  <c r="B60" i="7" s="1"/>
  <c r="O61" i="7"/>
  <c r="C6" i="11"/>
  <c r="D6" i="11"/>
  <c r="E6" i="11"/>
  <c r="F6" i="11"/>
  <c r="G6" i="11"/>
  <c r="H6" i="11"/>
  <c r="I6" i="11"/>
  <c r="K6" i="11"/>
  <c r="L6" i="11"/>
  <c r="M6" i="11"/>
  <c r="N6" i="11"/>
  <c r="O6" i="11"/>
  <c r="P6" i="11"/>
  <c r="Q6" i="11"/>
  <c r="B7" i="11"/>
  <c r="F112" i="1" s="1"/>
  <c r="J7" i="11"/>
  <c r="G112" i="1" s="1"/>
  <c r="B8" i="11"/>
  <c r="F113" i="1" s="1"/>
  <c r="J8" i="11"/>
  <c r="G113" i="1" s="1"/>
  <c r="B9" i="11"/>
  <c r="F114" i="1" s="1"/>
  <c r="J9" i="11"/>
  <c r="G114" i="1" s="1"/>
  <c r="B10" i="11"/>
  <c r="F115" i="1" s="1"/>
  <c r="J10" i="11"/>
  <c r="G115" i="1" s="1"/>
  <c r="B11" i="11"/>
  <c r="F116" i="1" s="1"/>
  <c r="J11" i="11"/>
  <c r="G116" i="1" s="1"/>
  <c r="B12" i="11"/>
  <c r="F117" i="1" s="1"/>
  <c r="J12" i="11"/>
  <c r="G117" i="1" s="1"/>
  <c r="B13" i="11"/>
  <c r="F118" i="1" s="1"/>
  <c r="J13" i="11"/>
  <c r="B14" i="11"/>
  <c r="F119" i="1" s="1"/>
  <c r="G119" i="1"/>
  <c r="B15" i="11"/>
  <c r="F120" i="1" s="1"/>
  <c r="G120" i="1"/>
  <c r="B16" i="11"/>
  <c r="F121" i="1" s="1"/>
  <c r="G121" i="1"/>
  <c r="B17" i="11"/>
  <c r="F122" i="1" s="1"/>
  <c r="B18" i="11"/>
  <c r="F123" i="1" s="1"/>
  <c r="G123" i="1"/>
  <c r="B19" i="11"/>
  <c r="F124" i="1" s="1"/>
  <c r="G124" i="1"/>
  <c r="B20" i="11"/>
  <c r="F125" i="1" s="1"/>
  <c r="G125" i="1"/>
  <c r="B21" i="11"/>
  <c r="F126" i="1" s="1"/>
  <c r="E28" i="11"/>
  <c r="F28" i="11"/>
  <c r="H28" i="11"/>
  <c r="I28" i="11"/>
  <c r="L28" i="11"/>
  <c r="M28" i="11"/>
  <c r="O28" i="11"/>
  <c r="P28" i="11"/>
  <c r="B29" i="11"/>
  <c r="C29" i="11"/>
  <c r="G29" i="11"/>
  <c r="J29" i="11"/>
  <c r="N29" i="11"/>
  <c r="K29" i="11" s="1"/>
  <c r="B30" i="11"/>
  <c r="C30" i="11"/>
  <c r="G30" i="11"/>
  <c r="J30" i="11"/>
  <c r="N30" i="11"/>
  <c r="K30" i="11" s="1"/>
  <c r="G31" i="11"/>
  <c r="J31" i="11"/>
  <c r="N31" i="11"/>
  <c r="K31" i="11" s="1"/>
  <c r="B32" i="11"/>
  <c r="C32" i="11"/>
  <c r="G32" i="11"/>
  <c r="J32" i="11"/>
  <c r="N32" i="11"/>
  <c r="K32" i="11" s="1"/>
  <c r="B33" i="11"/>
  <c r="C33" i="11"/>
  <c r="G33" i="11"/>
  <c r="J33" i="11"/>
  <c r="N33" i="11"/>
  <c r="K33" i="11" s="1"/>
  <c r="B34" i="11"/>
  <c r="C34" i="11"/>
  <c r="G34" i="11"/>
  <c r="J34" i="11"/>
  <c r="N34" i="11"/>
  <c r="K34" i="11" s="1"/>
  <c r="B35" i="11"/>
  <c r="C35" i="11"/>
  <c r="G35" i="11"/>
  <c r="J35" i="11"/>
  <c r="N35" i="11"/>
  <c r="K35" i="11" s="1"/>
  <c r="B36" i="11"/>
  <c r="C36" i="11"/>
  <c r="B37" i="11"/>
  <c r="C37" i="11"/>
  <c r="G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C5" i="20"/>
  <c r="D5" i="20"/>
  <c r="E5" i="20"/>
  <c r="F5" i="20"/>
  <c r="G5" i="20"/>
  <c r="H5" i="20"/>
  <c r="I5" i="20"/>
  <c r="J5" i="20"/>
  <c r="K5" i="20"/>
  <c r="L5" i="20"/>
  <c r="B6" i="20"/>
  <c r="F292" i="1" s="1"/>
  <c r="B7" i="20"/>
  <c r="F293" i="1" s="1"/>
  <c r="B8" i="20"/>
  <c r="F294" i="1" s="1"/>
  <c r="B9" i="20"/>
  <c r="F295" i="1" s="1"/>
  <c r="B10" i="20"/>
  <c r="F296" i="1" s="1"/>
  <c r="B11" i="20"/>
  <c r="F297" i="1" s="1"/>
  <c r="B12" i="20"/>
  <c r="F298" i="1" s="1"/>
  <c r="B13" i="20"/>
  <c r="F299" i="1" s="1"/>
  <c r="B14" i="20"/>
  <c r="F300" i="1" s="1"/>
  <c r="B15" i="20"/>
  <c r="F301" i="1" s="1"/>
  <c r="B16" i="20"/>
  <c r="F302" i="1" s="1"/>
  <c r="B17" i="20"/>
  <c r="F303" i="1" s="1"/>
  <c r="B18" i="20"/>
  <c r="F304" i="1" s="1"/>
  <c r="B19" i="20"/>
  <c r="F305" i="1" s="1"/>
  <c r="B20" i="20"/>
  <c r="F306" i="1" s="1"/>
  <c r="C26" i="20"/>
  <c r="D26" i="20"/>
  <c r="E26" i="20"/>
  <c r="F26" i="20"/>
  <c r="G26" i="20"/>
  <c r="H26" i="20"/>
  <c r="I26" i="20"/>
  <c r="J26" i="20"/>
  <c r="K26" i="20"/>
  <c r="L26" i="20"/>
  <c r="B27" i="20"/>
  <c r="G292" i="1" s="1"/>
  <c r="B28" i="20"/>
  <c r="G293" i="1" s="1"/>
  <c r="B29" i="20"/>
  <c r="G294" i="1" s="1"/>
  <c r="B30" i="20"/>
  <c r="G295" i="1" s="1"/>
  <c r="B31" i="20"/>
  <c r="G296" i="1" s="1"/>
  <c r="B32" i="20"/>
  <c r="G297" i="1" s="1"/>
  <c r="B33" i="20"/>
  <c r="G298" i="1" s="1"/>
  <c r="B34" i="20"/>
  <c r="G299" i="1" s="1"/>
  <c r="B35" i="20"/>
  <c r="G300" i="1" s="1"/>
  <c r="B36" i="20"/>
  <c r="G301" i="1" s="1"/>
  <c r="B37" i="20"/>
  <c r="G302" i="1" s="1"/>
  <c r="B38" i="20"/>
  <c r="B39" i="20"/>
  <c r="G304" i="1" s="1"/>
  <c r="B40" i="20"/>
  <c r="G305" i="1" s="1"/>
  <c r="B41" i="20"/>
  <c r="G306" i="1" s="1"/>
  <c r="E47" i="20"/>
  <c r="F47" i="20"/>
  <c r="H47" i="20"/>
  <c r="I47" i="20"/>
  <c r="B48" i="20"/>
  <c r="C48" i="20"/>
  <c r="G48" i="20"/>
  <c r="J48" i="20"/>
  <c r="B49" i="20"/>
  <c r="C49" i="20"/>
  <c r="G49" i="20"/>
  <c r="J49" i="20"/>
  <c r="B50" i="20"/>
  <c r="C50" i="20"/>
  <c r="G50" i="20"/>
  <c r="J50" i="20"/>
  <c r="B51" i="20"/>
  <c r="C51" i="20"/>
  <c r="G51" i="20"/>
  <c r="J51" i="20"/>
  <c r="B52" i="20"/>
  <c r="C52" i="20"/>
  <c r="G52" i="20"/>
  <c r="J52" i="20"/>
  <c r="B53" i="20"/>
  <c r="C53" i="20"/>
  <c r="G53" i="20"/>
  <c r="J53" i="20"/>
  <c r="B54" i="20"/>
  <c r="C54" i="20"/>
  <c r="G54" i="20"/>
  <c r="J54" i="20"/>
  <c r="B55" i="20"/>
  <c r="C55" i="20"/>
  <c r="J55" i="20"/>
  <c r="B56" i="20"/>
  <c r="C56" i="20"/>
  <c r="J56" i="20"/>
  <c r="B57" i="20"/>
  <c r="C57" i="20"/>
  <c r="G57" i="20"/>
  <c r="J57" i="20"/>
  <c r="B58" i="20"/>
  <c r="C58" i="20"/>
  <c r="B59" i="20"/>
  <c r="C59" i="20"/>
  <c r="G59" i="20"/>
  <c r="J59" i="20"/>
  <c r="B60" i="20"/>
  <c r="C60" i="20"/>
  <c r="G60" i="20"/>
  <c r="J60" i="20"/>
  <c r="B61" i="20"/>
  <c r="C61" i="20"/>
  <c r="J61" i="20"/>
  <c r="B62" i="20"/>
  <c r="C62" i="20"/>
  <c r="G62" i="20"/>
  <c r="J62" i="20"/>
  <c r="C5" i="13"/>
  <c r="D5" i="13"/>
  <c r="E5" i="13"/>
  <c r="F5" i="13"/>
  <c r="G5" i="13"/>
  <c r="H5" i="13"/>
  <c r="I5" i="13"/>
  <c r="J5" i="13"/>
  <c r="K5" i="13"/>
  <c r="L5" i="13"/>
  <c r="B6" i="13"/>
  <c r="F152" i="1" s="1"/>
  <c r="B7" i="13"/>
  <c r="F153" i="1" s="1"/>
  <c r="B8" i="13"/>
  <c r="F154" i="1" s="1"/>
  <c r="B9" i="13"/>
  <c r="F155" i="1" s="1"/>
  <c r="B10" i="13"/>
  <c r="F156" i="1" s="1"/>
  <c r="B11" i="13"/>
  <c r="F157" i="1" s="1"/>
  <c r="B12" i="13"/>
  <c r="F158" i="1" s="1"/>
  <c r="B13" i="13"/>
  <c r="F159" i="1" s="1"/>
  <c r="B14" i="13"/>
  <c r="F160" i="1" s="1"/>
  <c r="B15" i="13"/>
  <c r="F161" i="1" s="1"/>
  <c r="B16" i="13"/>
  <c r="F162" i="1" s="1"/>
  <c r="B17" i="13"/>
  <c r="F163" i="1" s="1"/>
  <c r="B18" i="13"/>
  <c r="F164" i="1" s="1"/>
  <c r="B19" i="13"/>
  <c r="F165" i="1" s="1"/>
  <c r="B20" i="13"/>
  <c r="F166" i="1" s="1"/>
  <c r="C25" i="13"/>
  <c r="D25" i="13"/>
  <c r="E25" i="13"/>
  <c r="F25" i="13"/>
  <c r="G25" i="13"/>
  <c r="H25" i="13"/>
  <c r="I25" i="13"/>
  <c r="J25" i="13"/>
  <c r="K25" i="13"/>
  <c r="L25" i="13"/>
  <c r="B26" i="13"/>
  <c r="G152" i="1" s="1"/>
  <c r="B27" i="13"/>
  <c r="G153" i="1" s="1"/>
  <c r="B28" i="13"/>
  <c r="G154" i="1" s="1"/>
  <c r="B29" i="13"/>
  <c r="G155" i="1" s="1"/>
  <c r="B30" i="13"/>
  <c r="G156" i="1" s="1"/>
  <c r="B31" i="13"/>
  <c r="G157" i="1" s="1"/>
  <c r="B32" i="13"/>
  <c r="G158" i="1" s="1"/>
  <c r="B33" i="13"/>
  <c r="G159" i="1" s="1"/>
  <c r="B34" i="13"/>
  <c r="G160" i="1" s="1"/>
  <c r="B35" i="13"/>
  <c r="G161" i="1" s="1"/>
  <c r="B36" i="13"/>
  <c r="G162" i="1" s="1"/>
  <c r="B37" i="13"/>
  <c r="G163" i="1" s="1"/>
  <c r="B38" i="13"/>
  <c r="G164" i="1" s="1"/>
  <c r="B39" i="13"/>
  <c r="G165" i="1" s="1"/>
  <c r="B40" i="13"/>
  <c r="E48" i="13"/>
  <c r="F48" i="13"/>
  <c r="H48" i="13"/>
  <c r="I48" i="13"/>
  <c r="K48" i="13"/>
  <c r="L48" i="13"/>
  <c r="B49" i="13"/>
  <c r="C49" i="13"/>
  <c r="G49" i="13"/>
  <c r="J49" i="13"/>
  <c r="M49" i="13"/>
  <c r="B50" i="13"/>
  <c r="C50" i="13"/>
  <c r="G50" i="13"/>
  <c r="J50" i="13"/>
  <c r="M50" i="13"/>
  <c r="B51" i="13"/>
  <c r="C51" i="13"/>
  <c r="G51" i="13"/>
  <c r="J51" i="13"/>
  <c r="M51" i="13"/>
  <c r="B52" i="13"/>
  <c r="C52" i="13"/>
  <c r="G52" i="13"/>
  <c r="J52" i="13"/>
  <c r="M52" i="13"/>
  <c r="B53" i="13"/>
  <c r="C53" i="13"/>
  <c r="G53" i="13"/>
  <c r="J53" i="13"/>
  <c r="M53" i="13"/>
  <c r="B54" i="13"/>
  <c r="C54" i="13"/>
  <c r="G54" i="13"/>
  <c r="J54" i="13"/>
  <c r="M54" i="13"/>
  <c r="B55" i="13"/>
  <c r="C55" i="13"/>
  <c r="G55" i="13"/>
  <c r="J55" i="13"/>
  <c r="M55" i="13"/>
  <c r="B56" i="13"/>
  <c r="C56" i="13"/>
  <c r="B57" i="13"/>
  <c r="C57" i="13"/>
  <c r="G57" i="13"/>
  <c r="J57" i="13"/>
  <c r="M57" i="13"/>
  <c r="B58" i="13"/>
  <c r="C58" i="13"/>
  <c r="G58" i="13"/>
  <c r="J58" i="13"/>
  <c r="M58" i="13"/>
  <c r="B59" i="13"/>
  <c r="C59" i="13"/>
  <c r="G59" i="13"/>
  <c r="J59" i="13"/>
  <c r="M59" i="13"/>
  <c r="B60" i="13"/>
  <c r="C60" i="13"/>
  <c r="G60" i="13"/>
  <c r="J60" i="13"/>
  <c r="M60" i="13"/>
  <c r="B61" i="13"/>
  <c r="C61" i="13"/>
  <c r="G61" i="13"/>
  <c r="J61" i="13"/>
  <c r="M61" i="13"/>
  <c r="B62" i="13"/>
  <c r="C62" i="13"/>
  <c r="G62" i="13"/>
  <c r="J62" i="13"/>
  <c r="M62" i="13"/>
  <c r="B63" i="13"/>
  <c r="C63" i="13"/>
  <c r="G63" i="13"/>
  <c r="J63" i="13"/>
  <c r="M63" i="13"/>
  <c r="C6" i="14"/>
  <c r="D6" i="14"/>
  <c r="E6" i="14"/>
  <c r="F6" i="14"/>
  <c r="G6" i="14"/>
  <c r="H6" i="14"/>
  <c r="I6" i="14"/>
  <c r="K6" i="14"/>
  <c r="L6" i="14"/>
  <c r="M6" i="14"/>
  <c r="N6" i="14"/>
  <c r="O6" i="14"/>
  <c r="P6" i="14"/>
  <c r="B7" i="14"/>
  <c r="F172" i="1" s="1"/>
  <c r="J7" i="14"/>
  <c r="G172" i="1" s="1"/>
  <c r="B8" i="14"/>
  <c r="F173" i="1" s="1"/>
  <c r="J8" i="14"/>
  <c r="G173" i="1" s="1"/>
  <c r="B9" i="14"/>
  <c r="F174" i="1" s="1"/>
  <c r="J9" i="14"/>
  <c r="G174" i="1" s="1"/>
  <c r="B10" i="14"/>
  <c r="F175" i="1" s="1"/>
  <c r="J10" i="14"/>
  <c r="G175" i="1" s="1"/>
  <c r="B11" i="14"/>
  <c r="F176" i="1" s="1"/>
  <c r="J11" i="14"/>
  <c r="G176" i="1" s="1"/>
  <c r="B12" i="14"/>
  <c r="F177" i="1" s="1"/>
  <c r="B13" i="14"/>
  <c r="F178" i="1" s="1"/>
  <c r="B14" i="14"/>
  <c r="F179" i="1" s="1"/>
  <c r="G179" i="1"/>
  <c r="B15" i="14"/>
  <c r="F180" i="1" s="1"/>
  <c r="G180" i="1"/>
  <c r="B16" i="14"/>
  <c r="F181" i="1" s="1"/>
  <c r="G181" i="1"/>
  <c r="B17" i="14"/>
  <c r="F182" i="1" s="1"/>
  <c r="B18" i="14"/>
  <c r="F183" i="1" s="1"/>
  <c r="G183" i="1"/>
  <c r="B19" i="14"/>
  <c r="F184" i="1" s="1"/>
  <c r="G184" i="1"/>
  <c r="B20" i="14"/>
  <c r="F185" i="1" s="1"/>
  <c r="B21" i="14"/>
  <c r="F186" i="1" s="1"/>
  <c r="E28" i="14"/>
  <c r="F28" i="14"/>
  <c r="H28" i="14"/>
  <c r="I28" i="14"/>
  <c r="L28" i="14"/>
  <c r="M28" i="14"/>
  <c r="N28" i="14"/>
  <c r="O28" i="14"/>
  <c r="P28" i="14"/>
  <c r="B29" i="14"/>
  <c r="C29" i="14"/>
  <c r="G29" i="14"/>
  <c r="J29" i="14"/>
  <c r="K29" i="14"/>
  <c r="B30" i="14"/>
  <c r="C30" i="14"/>
  <c r="G30" i="14"/>
  <c r="J30" i="14"/>
  <c r="K30" i="14"/>
  <c r="B31" i="14"/>
  <c r="C31" i="14"/>
  <c r="B32" i="14"/>
  <c r="C32" i="14"/>
  <c r="G32" i="14"/>
  <c r="J32" i="14"/>
  <c r="B33" i="14"/>
  <c r="C33" i="14"/>
  <c r="G33" i="14"/>
  <c r="J33" i="14"/>
  <c r="B34" i="14"/>
  <c r="C34" i="14"/>
  <c r="G34" i="14"/>
  <c r="J34" i="14"/>
  <c r="K34" i="14"/>
  <c r="B35" i="14"/>
  <c r="C35" i="14"/>
  <c r="G35" i="14"/>
  <c r="J35" i="14"/>
  <c r="K35" i="14"/>
  <c r="B36" i="14"/>
  <c r="C36" i="14"/>
  <c r="B37" i="14"/>
  <c r="C37" i="14"/>
  <c r="B38" i="14"/>
  <c r="C38" i="14"/>
  <c r="B39" i="14"/>
  <c r="C39" i="14"/>
  <c r="B40" i="14"/>
  <c r="C40" i="14"/>
  <c r="B41" i="14"/>
  <c r="C41" i="14"/>
  <c r="B42" i="14"/>
  <c r="C42" i="14"/>
  <c r="B43" i="14"/>
  <c r="C43" i="14"/>
  <c r="C5" i="9"/>
  <c r="D5" i="9"/>
  <c r="E5" i="9"/>
  <c r="F5" i="9"/>
  <c r="G5" i="9"/>
  <c r="H5" i="9"/>
  <c r="I5" i="9"/>
  <c r="K5" i="9"/>
  <c r="L5" i="9"/>
  <c r="M5" i="9"/>
  <c r="N5" i="9"/>
  <c r="O5" i="9"/>
  <c r="P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C25" i="9"/>
  <c r="D25" i="9"/>
  <c r="E25" i="9"/>
  <c r="F25" i="9"/>
  <c r="G25" i="9"/>
  <c r="H25" i="9"/>
  <c r="I25" i="9"/>
  <c r="K25" i="9"/>
  <c r="L25" i="9"/>
  <c r="M25" i="9"/>
  <c r="N25" i="9"/>
  <c r="O25" i="9"/>
  <c r="P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F132" i="1"/>
  <c r="F133" i="1"/>
  <c r="F134" i="1"/>
  <c r="F135" i="1"/>
  <c r="F136" i="1"/>
  <c r="F138" i="1"/>
  <c r="F139" i="1"/>
  <c r="F140" i="1"/>
  <c r="F141" i="1"/>
  <c r="F142" i="1"/>
  <c r="F144" i="1"/>
  <c r="F145" i="1"/>
  <c r="F146" i="1"/>
  <c r="C25" i="12"/>
  <c r="D25" i="12"/>
  <c r="D5" i="12" s="1"/>
  <c r="E25" i="12"/>
  <c r="E5" i="12" s="1"/>
  <c r="F25" i="12"/>
  <c r="F5" i="12" s="1"/>
  <c r="G25" i="12"/>
  <c r="G5" i="12" s="1"/>
  <c r="H25" i="12"/>
  <c r="H5" i="12" s="1"/>
  <c r="I25" i="12"/>
  <c r="I5" i="12" s="1"/>
  <c r="J25" i="12"/>
  <c r="J5" i="12" s="1"/>
  <c r="K25" i="12"/>
  <c r="K5" i="12" s="1"/>
  <c r="L25" i="12"/>
  <c r="L5" i="12" s="1"/>
  <c r="B26" i="12"/>
  <c r="B27" i="12"/>
  <c r="G133" i="1" s="1"/>
  <c r="B28" i="12"/>
  <c r="G134" i="1" s="1"/>
  <c r="B29" i="12"/>
  <c r="G135" i="1" s="1"/>
  <c r="B30" i="12"/>
  <c r="G136" i="1" s="1"/>
  <c r="B31" i="12"/>
  <c r="G137" i="1" s="1"/>
  <c r="B32" i="12"/>
  <c r="G138" i="1" s="1"/>
  <c r="B33" i="12"/>
  <c r="G139" i="1" s="1"/>
  <c r="B34" i="12"/>
  <c r="G140" i="1" s="1"/>
  <c r="B35" i="12"/>
  <c r="G141" i="1" s="1"/>
  <c r="B36" i="12"/>
  <c r="G142" i="1" s="1"/>
  <c r="B37" i="12"/>
  <c r="G143" i="1" s="1"/>
  <c r="B38" i="12"/>
  <c r="G144" i="1" s="1"/>
  <c r="B39" i="12"/>
  <c r="G145" i="1" s="1"/>
  <c r="B40" i="12"/>
  <c r="E47" i="12"/>
  <c r="F47" i="12"/>
  <c r="H47" i="12"/>
  <c r="I47" i="12"/>
  <c r="K47" i="12"/>
  <c r="L47" i="12"/>
  <c r="B48" i="12"/>
  <c r="C48" i="12"/>
  <c r="G48" i="12"/>
  <c r="J48" i="12"/>
  <c r="M48" i="12"/>
  <c r="B49" i="12"/>
  <c r="C49" i="12"/>
  <c r="G49" i="12"/>
  <c r="J49" i="12"/>
  <c r="M49" i="12"/>
  <c r="B50" i="12"/>
  <c r="C50" i="12"/>
  <c r="G50" i="12"/>
  <c r="J50" i="12"/>
  <c r="B51" i="12"/>
  <c r="C51" i="12"/>
  <c r="G51" i="12"/>
  <c r="J51" i="12"/>
  <c r="B52" i="12"/>
  <c r="C52" i="12"/>
  <c r="G52" i="12"/>
  <c r="J52" i="12"/>
  <c r="B53" i="12"/>
  <c r="C53" i="12"/>
  <c r="G53" i="12"/>
  <c r="J53" i="12"/>
  <c r="M53" i="12"/>
  <c r="B54" i="12"/>
  <c r="C54" i="12"/>
  <c r="G54" i="12"/>
  <c r="J54" i="12"/>
  <c r="M54" i="12"/>
  <c r="B55" i="12"/>
  <c r="C55" i="12"/>
  <c r="M55" i="12"/>
  <c r="B56" i="12"/>
  <c r="C56" i="12"/>
  <c r="M56" i="12"/>
  <c r="B57" i="12"/>
  <c r="C57" i="12"/>
  <c r="B58" i="12"/>
  <c r="C58" i="12"/>
  <c r="B59" i="12"/>
  <c r="C59" i="12"/>
  <c r="B60" i="12"/>
  <c r="C60" i="12"/>
  <c r="B61" i="12"/>
  <c r="C61" i="12"/>
  <c r="M61" i="12"/>
  <c r="B62" i="12"/>
  <c r="C62" i="12"/>
  <c r="M62" i="12"/>
  <c r="C5" i="17"/>
  <c r="D5" i="17"/>
  <c r="E5" i="17"/>
  <c r="F5" i="17"/>
  <c r="G5" i="17"/>
  <c r="H5" i="17"/>
  <c r="I5" i="17"/>
  <c r="J5" i="17"/>
  <c r="K5" i="17"/>
  <c r="L5" i="17"/>
  <c r="M5" i="17"/>
  <c r="O5" i="17"/>
  <c r="P5" i="17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C25" i="17"/>
  <c r="D25" i="17"/>
  <c r="E25" i="17"/>
  <c r="F25" i="17"/>
  <c r="G25" i="17"/>
  <c r="H25" i="17"/>
  <c r="I25" i="17"/>
  <c r="J25" i="17"/>
  <c r="K25" i="17"/>
  <c r="L25" i="17"/>
  <c r="M25" i="17"/>
  <c r="O25" i="17"/>
  <c r="P25" i="17"/>
  <c r="B26" i="17"/>
  <c r="G232" i="1" s="1"/>
  <c r="B27" i="17"/>
  <c r="G233" i="1" s="1"/>
  <c r="B28" i="17"/>
  <c r="G234" i="1" s="1"/>
  <c r="B29" i="17"/>
  <c r="B30" i="17"/>
  <c r="G236" i="1" s="1"/>
  <c r="B31" i="17"/>
  <c r="G237" i="1" s="1"/>
  <c r="B32" i="17"/>
  <c r="G238" i="1" s="1"/>
  <c r="B33" i="17"/>
  <c r="G239" i="1" s="1"/>
  <c r="B34" i="17"/>
  <c r="G240" i="1" s="1"/>
  <c r="B35" i="17"/>
  <c r="G241" i="1" s="1"/>
  <c r="B36" i="17"/>
  <c r="G242" i="1" s="1"/>
  <c r="B37" i="17"/>
  <c r="B38" i="17"/>
  <c r="G244" i="1" s="1"/>
  <c r="B39" i="17"/>
  <c r="G245" i="1" s="1"/>
  <c r="B40" i="17"/>
  <c r="G246" i="1" s="1"/>
  <c r="E47" i="17"/>
  <c r="F47" i="17"/>
  <c r="H47" i="17"/>
  <c r="I47" i="17"/>
  <c r="K47" i="17"/>
  <c r="L47" i="17"/>
  <c r="M47" i="17"/>
  <c r="B48" i="17"/>
  <c r="C48" i="17"/>
  <c r="G48" i="17"/>
  <c r="J48" i="17"/>
  <c r="N48" i="17"/>
  <c r="B49" i="17"/>
  <c r="C49" i="17"/>
  <c r="G49" i="17"/>
  <c r="J49" i="17"/>
  <c r="B50" i="17"/>
  <c r="C50" i="17"/>
  <c r="G50" i="17"/>
  <c r="J50" i="17"/>
  <c r="N50" i="17"/>
  <c r="B51" i="17"/>
  <c r="C51" i="17"/>
  <c r="J51" i="17"/>
  <c r="B52" i="17"/>
  <c r="C52" i="17"/>
  <c r="G52" i="17"/>
  <c r="J52" i="17"/>
  <c r="N52" i="17"/>
  <c r="B53" i="17"/>
  <c r="C53" i="17"/>
  <c r="G53" i="17"/>
  <c r="J53" i="17"/>
  <c r="N53" i="17"/>
  <c r="B54" i="17"/>
  <c r="C54" i="17"/>
  <c r="G54" i="17"/>
  <c r="J54" i="17"/>
  <c r="N54" i="17"/>
  <c r="B55" i="17"/>
  <c r="C55" i="17"/>
  <c r="B56" i="17"/>
  <c r="C56" i="17"/>
  <c r="B57" i="17"/>
  <c r="C57" i="17"/>
  <c r="B58" i="17"/>
  <c r="C58" i="17"/>
  <c r="B59" i="17"/>
  <c r="C59" i="17"/>
  <c r="B60" i="17"/>
  <c r="C60" i="17"/>
  <c r="B61" i="17"/>
  <c r="C61" i="17"/>
  <c r="N61" i="17"/>
  <c r="B62" i="17"/>
  <c r="C62" i="17"/>
  <c r="N62" i="17"/>
  <c r="B6" i="25"/>
  <c r="F372" i="1" s="1"/>
  <c r="B7" i="25"/>
  <c r="F373" i="1" s="1"/>
  <c r="B8" i="25"/>
  <c r="F374" i="1" s="1"/>
  <c r="B9" i="25"/>
  <c r="F375" i="1" s="1"/>
  <c r="B10" i="25"/>
  <c r="F376" i="1" s="1"/>
  <c r="B11" i="25"/>
  <c r="F377" i="1" s="1"/>
  <c r="B12" i="25"/>
  <c r="F378" i="1" s="1"/>
  <c r="B13" i="25"/>
  <c r="F379" i="1" s="1"/>
  <c r="B14" i="25"/>
  <c r="F380" i="1" s="1"/>
  <c r="B15" i="25"/>
  <c r="F381" i="1" s="1"/>
  <c r="B16" i="25"/>
  <c r="F382" i="1" s="1"/>
  <c r="B17" i="25"/>
  <c r="F383" i="1" s="1"/>
  <c r="B18" i="25"/>
  <c r="F384" i="1" s="1"/>
  <c r="B19" i="25"/>
  <c r="F385" i="1" s="1"/>
  <c r="B20" i="25"/>
  <c r="F386" i="1" s="1"/>
  <c r="C26" i="25"/>
  <c r="D26" i="25"/>
  <c r="E26" i="25"/>
  <c r="F26" i="25"/>
  <c r="G26" i="25"/>
  <c r="H26" i="25"/>
  <c r="I26" i="25"/>
  <c r="J26" i="25"/>
  <c r="K26" i="25"/>
  <c r="B27" i="25"/>
  <c r="B28" i="25"/>
  <c r="B29" i="25"/>
  <c r="B30" i="25"/>
  <c r="B31" i="25"/>
  <c r="B32" i="25"/>
  <c r="B33" i="25"/>
  <c r="B34" i="25"/>
  <c r="B35" i="25"/>
  <c r="G380" i="1" s="1"/>
  <c r="B36" i="25"/>
  <c r="B37" i="25"/>
  <c r="B38" i="25"/>
  <c r="B39" i="25"/>
  <c r="B40" i="25"/>
  <c r="B41" i="25"/>
  <c r="E48" i="25"/>
  <c r="F48" i="25"/>
  <c r="H48" i="25"/>
  <c r="I48" i="25"/>
  <c r="K48" i="25"/>
  <c r="L48" i="25"/>
  <c r="B49" i="25"/>
  <c r="C49" i="25"/>
  <c r="G49" i="25"/>
  <c r="J49" i="25"/>
  <c r="B50" i="25"/>
  <c r="C50" i="25"/>
  <c r="G50" i="25"/>
  <c r="J50" i="25"/>
  <c r="B51" i="25"/>
  <c r="C51" i="25"/>
  <c r="G51" i="25"/>
  <c r="J51" i="25"/>
  <c r="B52" i="25"/>
  <c r="C52" i="25"/>
  <c r="G52" i="25"/>
  <c r="J52" i="25"/>
  <c r="B53" i="25"/>
  <c r="C53" i="25"/>
  <c r="G53" i="25"/>
  <c r="J53" i="25"/>
  <c r="B54" i="25"/>
  <c r="C54" i="25"/>
  <c r="G54" i="25"/>
  <c r="J54" i="25"/>
  <c r="B55" i="25"/>
  <c r="C55" i="25"/>
  <c r="G55" i="25"/>
  <c r="J55" i="25"/>
  <c r="B56" i="25"/>
  <c r="C56" i="25"/>
  <c r="G56" i="25"/>
  <c r="J56" i="25"/>
  <c r="B57" i="25"/>
  <c r="C57" i="25"/>
  <c r="G57" i="25"/>
  <c r="J57" i="25"/>
  <c r="B58" i="25"/>
  <c r="C58" i="25"/>
  <c r="G58" i="25"/>
  <c r="J58" i="25"/>
  <c r="B59" i="25"/>
  <c r="C59" i="25"/>
  <c r="G59" i="25"/>
  <c r="J59" i="25"/>
  <c r="B60" i="25"/>
  <c r="C60" i="25"/>
  <c r="B61" i="25"/>
  <c r="C61" i="25"/>
  <c r="G61" i="25"/>
  <c r="J61" i="25"/>
  <c r="B62" i="25"/>
  <c r="C62" i="25"/>
  <c r="G62" i="25"/>
  <c r="J62" i="25"/>
  <c r="B63" i="25"/>
  <c r="C63" i="25"/>
  <c r="G63" i="25"/>
  <c r="J63" i="25"/>
  <c r="C5" i="10"/>
  <c r="D5" i="10"/>
  <c r="E5" i="10"/>
  <c r="F5" i="10"/>
  <c r="G5" i="10"/>
  <c r="H5" i="10"/>
  <c r="I5" i="10"/>
  <c r="K5" i="10"/>
  <c r="L5" i="10"/>
  <c r="M5" i="10"/>
  <c r="N5" i="10"/>
  <c r="O5" i="10"/>
  <c r="P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C5" i="5"/>
  <c r="D5" i="5"/>
  <c r="E5" i="5"/>
  <c r="F5" i="5"/>
  <c r="G5" i="5"/>
  <c r="H5" i="5"/>
  <c r="I5" i="5"/>
  <c r="J5" i="5"/>
  <c r="K5" i="5"/>
  <c r="L5" i="5"/>
  <c r="M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C25" i="5"/>
  <c r="D25" i="5"/>
  <c r="E25" i="5"/>
  <c r="F25" i="5"/>
  <c r="G25" i="5"/>
  <c r="H25" i="5"/>
  <c r="I25" i="5"/>
  <c r="J25" i="5"/>
  <c r="K25" i="5"/>
  <c r="L25" i="5"/>
  <c r="M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E46" i="5"/>
  <c r="F46" i="5"/>
  <c r="H46" i="5"/>
  <c r="I46" i="5"/>
  <c r="K46" i="5"/>
  <c r="L46" i="5"/>
  <c r="B47" i="5"/>
  <c r="C47" i="5"/>
  <c r="G47" i="5"/>
  <c r="J47" i="5"/>
  <c r="M47" i="5"/>
  <c r="B48" i="5"/>
  <c r="C48" i="5"/>
  <c r="G48" i="5"/>
  <c r="J48" i="5"/>
  <c r="M48" i="5"/>
  <c r="B49" i="5"/>
  <c r="C49" i="5"/>
  <c r="G49" i="5"/>
  <c r="J49" i="5"/>
  <c r="M49" i="5"/>
  <c r="B50" i="5"/>
  <c r="C50" i="5"/>
  <c r="G50" i="5"/>
  <c r="J50" i="5"/>
  <c r="M50" i="5"/>
  <c r="B51" i="5"/>
  <c r="C51" i="5"/>
  <c r="G51" i="5"/>
  <c r="J51" i="5"/>
  <c r="M51" i="5"/>
  <c r="B52" i="5"/>
  <c r="C52" i="5"/>
  <c r="G52" i="5"/>
  <c r="J52" i="5"/>
  <c r="M52" i="5"/>
  <c r="B53" i="5"/>
  <c r="C53" i="5"/>
  <c r="M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M61" i="5"/>
  <c r="C5" i="6"/>
  <c r="D5" i="6"/>
  <c r="E5" i="6"/>
  <c r="F5" i="6"/>
  <c r="G5" i="6"/>
  <c r="H5" i="6"/>
  <c r="I5" i="6"/>
  <c r="J5" i="6"/>
  <c r="K5" i="6"/>
  <c r="L5" i="6"/>
  <c r="M5" i="6"/>
  <c r="B6" i="6"/>
  <c r="F7" i="2" s="1"/>
  <c r="B7" i="6"/>
  <c r="F8" i="2" s="1"/>
  <c r="B8" i="6"/>
  <c r="F9" i="2" s="1"/>
  <c r="B9" i="6"/>
  <c r="F10" i="2" s="1"/>
  <c r="B10" i="6"/>
  <c r="F11" i="2" s="1"/>
  <c r="B11" i="6"/>
  <c r="F12" i="2" s="1"/>
  <c r="B12" i="6"/>
  <c r="F58" i="1" s="1"/>
  <c r="B13" i="6"/>
  <c r="F14" i="2" s="1"/>
  <c r="B14" i="6"/>
  <c r="F15" i="2" s="1"/>
  <c r="B15" i="6"/>
  <c r="F16" i="2" s="1"/>
  <c r="B16" i="6"/>
  <c r="F17" i="2" s="1"/>
  <c r="B17" i="6"/>
  <c r="F18" i="2" s="1"/>
  <c r="B18" i="6"/>
  <c r="F19" i="2" s="1"/>
  <c r="B19" i="6"/>
  <c r="F20" i="2" s="1"/>
  <c r="B20" i="6"/>
  <c r="F21" i="2" s="1"/>
  <c r="C25" i="6"/>
  <c r="D25" i="6"/>
  <c r="E25" i="6"/>
  <c r="F25" i="6"/>
  <c r="G25" i="6"/>
  <c r="H25" i="6"/>
  <c r="I25" i="6"/>
  <c r="J25" i="6"/>
  <c r="K25" i="6"/>
  <c r="L25" i="6"/>
  <c r="M25" i="6"/>
  <c r="B26" i="6"/>
  <c r="G7" i="2" s="1"/>
  <c r="B27" i="6"/>
  <c r="G8" i="2" s="1"/>
  <c r="B28" i="6"/>
  <c r="G9" i="2" s="1"/>
  <c r="B29" i="6"/>
  <c r="G10" i="2" s="1"/>
  <c r="B30" i="6"/>
  <c r="G11" i="2" s="1"/>
  <c r="B31" i="6"/>
  <c r="G12" i="2" s="1"/>
  <c r="B32" i="6"/>
  <c r="G13" i="2" s="1"/>
  <c r="B33" i="6"/>
  <c r="G14" i="2" s="1"/>
  <c r="B34" i="6"/>
  <c r="G15" i="2" s="1"/>
  <c r="B35" i="6"/>
  <c r="G16" i="2" s="1"/>
  <c r="B36" i="6"/>
  <c r="G62" i="1" s="1"/>
  <c r="B37" i="6"/>
  <c r="G18" i="2" s="1"/>
  <c r="B38" i="6"/>
  <c r="G19" i="2" s="1"/>
  <c r="B39" i="6"/>
  <c r="G20" i="2" s="1"/>
  <c r="B40" i="6"/>
  <c r="G21" i="2" s="1"/>
  <c r="E46" i="6"/>
  <c r="F46" i="6"/>
  <c r="H46" i="6"/>
  <c r="I46" i="6"/>
  <c r="K46" i="6"/>
  <c r="L46" i="6"/>
  <c r="B47" i="6"/>
  <c r="C47" i="6"/>
  <c r="G47" i="6"/>
  <c r="J47" i="6"/>
  <c r="M47" i="6"/>
  <c r="B48" i="6"/>
  <c r="C48" i="6"/>
  <c r="G48" i="6"/>
  <c r="J48" i="6"/>
  <c r="M48" i="6"/>
  <c r="B49" i="6"/>
  <c r="C49" i="6"/>
  <c r="G49" i="6"/>
  <c r="J49" i="6"/>
  <c r="M49" i="6"/>
  <c r="B50" i="6"/>
  <c r="C50" i="6"/>
  <c r="G50" i="6"/>
  <c r="J50" i="6"/>
  <c r="M50" i="6"/>
  <c r="B51" i="6"/>
  <c r="C51" i="6"/>
  <c r="G51" i="6"/>
  <c r="J51" i="6"/>
  <c r="M51" i="6"/>
  <c r="B52" i="6"/>
  <c r="C52" i="6"/>
  <c r="G52" i="6"/>
  <c r="J52" i="6"/>
  <c r="M52" i="6"/>
  <c r="B53" i="6"/>
  <c r="C53" i="6"/>
  <c r="J53" i="6"/>
  <c r="M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M61" i="6"/>
  <c r="B6" i="18"/>
  <c r="B7" i="18"/>
  <c r="F252" i="1" s="1"/>
  <c r="J7" i="18"/>
  <c r="G252" i="1" s="1"/>
  <c r="B8" i="18"/>
  <c r="F253" i="1" s="1"/>
  <c r="J8" i="18"/>
  <c r="G253" i="1" s="1"/>
  <c r="B9" i="18"/>
  <c r="F254" i="1" s="1"/>
  <c r="J9" i="18"/>
  <c r="B10" i="18"/>
  <c r="F255" i="1" s="1"/>
  <c r="J10" i="18"/>
  <c r="G255" i="1" s="1"/>
  <c r="B11" i="18"/>
  <c r="F256" i="1" s="1"/>
  <c r="J11" i="18"/>
  <c r="G256" i="1" s="1"/>
  <c r="B12" i="18"/>
  <c r="F257" i="1" s="1"/>
  <c r="J12" i="18"/>
  <c r="G257" i="1" s="1"/>
  <c r="B13" i="18"/>
  <c r="F258" i="1" s="1"/>
  <c r="J13" i="18"/>
  <c r="B14" i="18"/>
  <c r="F259" i="1" s="1"/>
  <c r="B15" i="18"/>
  <c r="F260" i="1" s="1"/>
  <c r="J15" i="18"/>
  <c r="G260" i="1" s="1"/>
  <c r="B16" i="18"/>
  <c r="F261" i="1" s="1"/>
  <c r="J16" i="18"/>
  <c r="G261" i="1" s="1"/>
  <c r="B17" i="18"/>
  <c r="F262" i="1" s="1"/>
  <c r="B18" i="18"/>
  <c r="F263" i="1" s="1"/>
  <c r="G263" i="1"/>
  <c r="B19" i="18"/>
  <c r="F264" i="1" s="1"/>
  <c r="G264" i="1"/>
  <c r="B20" i="18"/>
  <c r="F265" i="1" s="1"/>
  <c r="G265" i="1"/>
  <c r="B21" i="18"/>
  <c r="F266" i="1" s="1"/>
  <c r="E27" i="18"/>
  <c r="F27" i="18"/>
  <c r="H27" i="18"/>
  <c r="I27" i="18"/>
  <c r="K27" i="18"/>
  <c r="L27" i="18"/>
  <c r="B28" i="18"/>
  <c r="C28" i="18"/>
  <c r="G28" i="18"/>
  <c r="J28" i="18"/>
  <c r="M28" i="18"/>
  <c r="B29" i="18"/>
  <c r="C29" i="18"/>
  <c r="G29" i="18"/>
  <c r="J29" i="18"/>
  <c r="M29" i="18"/>
  <c r="B30" i="18"/>
  <c r="C30" i="18"/>
  <c r="G30" i="18"/>
  <c r="J30" i="18"/>
  <c r="M30" i="18"/>
  <c r="B31" i="18"/>
  <c r="C31" i="18"/>
  <c r="G31" i="18"/>
  <c r="J31" i="18"/>
  <c r="M31" i="18"/>
  <c r="B32" i="18"/>
  <c r="C32" i="18"/>
  <c r="G32" i="18"/>
  <c r="J32" i="18"/>
  <c r="M32" i="18"/>
  <c r="B33" i="18"/>
  <c r="C33" i="18"/>
  <c r="G33" i="18"/>
  <c r="J33" i="18"/>
  <c r="M33" i="18"/>
  <c r="B34" i="18"/>
  <c r="C34" i="18"/>
  <c r="G34" i="18"/>
  <c r="J34" i="18"/>
  <c r="M34" i="18"/>
  <c r="B35" i="18"/>
  <c r="C35" i="18"/>
  <c r="B36" i="18"/>
  <c r="C36" i="18"/>
  <c r="B37" i="18"/>
  <c r="C37" i="18"/>
  <c r="B38" i="18"/>
  <c r="C38" i="18"/>
  <c r="B39" i="18"/>
  <c r="C39" i="18"/>
  <c r="B40" i="18"/>
  <c r="C40" i="18"/>
  <c r="B41" i="18"/>
  <c r="C41" i="18"/>
  <c r="B42" i="18"/>
  <c r="C42" i="18"/>
  <c r="M42" i="18"/>
  <c r="C6" i="24"/>
  <c r="D6" i="24"/>
  <c r="E6" i="24"/>
  <c r="F6" i="24"/>
  <c r="G6" i="24"/>
  <c r="H6" i="24"/>
  <c r="I6" i="24"/>
  <c r="K6" i="24"/>
  <c r="L6" i="24"/>
  <c r="M6" i="24"/>
  <c r="N6" i="24"/>
  <c r="O6" i="24"/>
  <c r="P6" i="24"/>
  <c r="Q6" i="24"/>
  <c r="B7" i="24"/>
  <c r="F352" i="1" s="1"/>
  <c r="J7" i="24"/>
  <c r="G352" i="1" s="1"/>
  <c r="B8" i="24"/>
  <c r="F353" i="1" s="1"/>
  <c r="J8" i="24"/>
  <c r="G353" i="1" s="1"/>
  <c r="B9" i="24"/>
  <c r="F354" i="1" s="1"/>
  <c r="J9" i="24"/>
  <c r="G354" i="1" s="1"/>
  <c r="B10" i="24"/>
  <c r="F355" i="1" s="1"/>
  <c r="J10" i="24"/>
  <c r="B11" i="24"/>
  <c r="F356" i="1" s="1"/>
  <c r="B12" i="24"/>
  <c r="F357" i="1" s="1"/>
  <c r="J12" i="24"/>
  <c r="B13" i="24"/>
  <c r="F358" i="1" s="1"/>
  <c r="J13" i="24"/>
  <c r="G358" i="1" s="1"/>
  <c r="B14" i="24"/>
  <c r="F359" i="1" s="1"/>
  <c r="J14" i="24"/>
  <c r="G359" i="1" s="1"/>
  <c r="B15" i="24"/>
  <c r="F360" i="1" s="1"/>
  <c r="J15" i="24"/>
  <c r="G360" i="1" s="1"/>
  <c r="B16" i="24"/>
  <c r="F361" i="1" s="1"/>
  <c r="J16" i="24"/>
  <c r="G361" i="1" s="1"/>
  <c r="B17" i="24"/>
  <c r="F362" i="1" s="1"/>
  <c r="J17" i="24"/>
  <c r="G362" i="1" s="1"/>
  <c r="B18" i="24"/>
  <c r="F363" i="1" s="1"/>
  <c r="G363" i="1"/>
  <c r="B19" i="24"/>
  <c r="F364" i="1" s="1"/>
  <c r="G364" i="1"/>
  <c r="B20" i="24"/>
  <c r="F365" i="1" s="1"/>
  <c r="B21" i="24"/>
  <c r="F366" i="1" s="1"/>
  <c r="E28" i="24"/>
  <c r="F28" i="24"/>
  <c r="H28" i="24"/>
  <c r="I28" i="24"/>
  <c r="K28" i="24"/>
  <c r="L28" i="24"/>
  <c r="N28" i="24"/>
  <c r="O28" i="24"/>
  <c r="P28" i="24"/>
  <c r="B29" i="24"/>
  <c r="C29" i="24"/>
  <c r="G29" i="24"/>
  <c r="J29" i="24"/>
  <c r="M29" i="24"/>
  <c r="Q29" i="24"/>
  <c r="B30" i="24"/>
  <c r="C30" i="24"/>
  <c r="G30" i="24"/>
  <c r="J30" i="24"/>
  <c r="M30" i="24"/>
  <c r="Q30" i="24"/>
  <c r="B31" i="24"/>
  <c r="C31" i="24"/>
  <c r="G31" i="24"/>
  <c r="J31" i="24"/>
  <c r="M31" i="24"/>
  <c r="Q31" i="24"/>
  <c r="B32" i="24"/>
  <c r="C32" i="24"/>
  <c r="G32" i="24"/>
  <c r="J32" i="24"/>
  <c r="M32" i="24"/>
  <c r="Q32" i="24"/>
  <c r="B33" i="24"/>
  <c r="C33" i="24"/>
  <c r="G33" i="24"/>
  <c r="J33" i="24"/>
  <c r="M33" i="24"/>
  <c r="Q33" i="24"/>
  <c r="B34" i="24"/>
  <c r="C34" i="24"/>
  <c r="G34" i="24"/>
  <c r="J34" i="24"/>
  <c r="M34" i="24"/>
  <c r="B35" i="24"/>
  <c r="C35" i="24"/>
  <c r="G35" i="24"/>
  <c r="J35" i="24"/>
  <c r="M35" i="24"/>
  <c r="Q35" i="24"/>
  <c r="B36" i="24"/>
  <c r="C36" i="24"/>
  <c r="G36" i="24"/>
  <c r="J36" i="24"/>
  <c r="M36" i="24"/>
  <c r="Q36" i="24"/>
  <c r="B37" i="24"/>
  <c r="C37" i="24"/>
  <c r="G37" i="24"/>
  <c r="J37" i="24"/>
  <c r="M37" i="24"/>
  <c r="Q37" i="24"/>
  <c r="B38" i="24"/>
  <c r="C38" i="24"/>
  <c r="G38" i="24"/>
  <c r="J38" i="24"/>
  <c r="M38" i="24"/>
  <c r="Q38" i="24"/>
  <c r="B39" i="24"/>
  <c r="C39" i="24"/>
  <c r="G39" i="24"/>
  <c r="J39" i="24"/>
  <c r="M39" i="24"/>
  <c r="Q39" i="24"/>
  <c r="B40" i="24"/>
  <c r="C40" i="24"/>
  <c r="B41" i="24"/>
  <c r="C41" i="24"/>
  <c r="M41" i="24"/>
  <c r="B42" i="24"/>
  <c r="C42" i="24"/>
  <c r="G42" i="24"/>
  <c r="J42" i="24"/>
  <c r="M42" i="24"/>
  <c r="Q42" i="24"/>
  <c r="B43" i="24"/>
  <c r="C43" i="24"/>
  <c r="G43" i="24"/>
  <c r="J43" i="24"/>
  <c r="M43" i="24"/>
  <c r="Q43" i="24"/>
  <c r="C5" i="15"/>
  <c r="D5" i="15"/>
  <c r="E5" i="15"/>
  <c r="F5" i="15"/>
  <c r="G5" i="15"/>
  <c r="H5" i="15"/>
  <c r="I5" i="15"/>
  <c r="J5" i="15"/>
  <c r="K5" i="15"/>
  <c r="L5" i="15"/>
  <c r="M5" i="15"/>
  <c r="B6" i="15"/>
  <c r="F192" i="1" s="1"/>
  <c r="B7" i="15"/>
  <c r="F193" i="1" s="1"/>
  <c r="B8" i="15"/>
  <c r="F194" i="1" s="1"/>
  <c r="B9" i="15"/>
  <c r="F195" i="1" s="1"/>
  <c r="B10" i="15"/>
  <c r="F196" i="1" s="1"/>
  <c r="B11" i="15"/>
  <c r="F197" i="1" s="1"/>
  <c r="B12" i="15"/>
  <c r="F198" i="1" s="1"/>
  <c r="B13" i="15"/>
  <c r="F199" i="1" s="1"/>
  <c r="B14" i="15"/>
  <c r="F200" i="1" s="1"/>
  <c r="B15" i="15"/>
  <c r="F201" i="1" s="1"/>
  <c r="B16" i="15"/>
  <c r="F202" i="1" s="1"/>
  <c r="B17" i="15"/>
  <c r="F203" i="1" s="1"/>
  <c r="B18" i="15"/>
  <c r="F204" i="1" s="1"/>
  <c r="B19" i="15"/>
  <c r="F205" i="1" s="1"/>
  <c r="B20" i="15"/>
  <c r="F206" i="1" s="1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G192" i="1" s="1"/>
  <c r="B27" i="15"/>
  <c r="G193" i="1" s="1"/>
  <c r="B28" i="15"/>
  <c r="G194" i="1" s="1"/>
  <c r="B29" i="15"/>
  <c r="G195" i="1" s="1"/>
  <c r="B30" i="15"/>
  <c r="G196" i="1" s="1"/>
  <c r="B31" i="15"/>
  <c r="G197" i="1" s="1"/>
  <c r="B32" i="15"/>
  <c r="G198" i="1" s="1"/>
  <c r="B33" i="15"/>
  <c r="G199" i="1" s="1"/>
  <c r="B34" i="15"/>
  <c r="G200" i="1" s="1"/>
  <c r="B35" i="15"/>
  <c r="G201" i="1" s="1"/>
  <c r="B36" i="15"/>
  <c r="B37" i="15"/>
  <c r="G203" i="1" s="1"/>
  <c r="B38" i="15"/>
  <c r="G204" i="1" s="1"/>
  <c r="B39" i="15"/>
  <c r="G205" i="1" s="1"/>
  <c r="B40" i="15"/>
  <c r="E47" i="15"/>
  <c r="F47" i="15"/>
  <c r="H47" i="15"/>
  <c r="I47" i="15"/>
  <c r="P47" i="15"/>
  <c r="Q47" i="15"/>
  <c r="B48" i="15"/>
  <c r="C48" i="15"/>
  <c r="G48" i="15"/>
  <c r="J48" i="15"/>
  <c r="O48" i="15"/>
  <c r="R48" i="15" s="1"/>
  <c r="B49" i="15"/>
  <c r="C49" i="15"/>
  <c r="G49" i="15"/>
  <c r="J49" i="15"/>
  <c r="O49" i="15"/>
  <c r="R49" i="15" s="1"/>
  <c r="B50" i="15"/>
  <c r="C50" i="15"/>
  <c r="G50" i="15"/>
  <c r="J50" i="15"/>
  <c r="O50" i="15"/>
  <c r="R50" i="15" s="1"/>
  <c r="B51" i="15"/>
  <c r="C51" i="15"/>
  <c r="G51" i="15"/>
  <c r="J51" i="15"/>
  <c r="O51" i="15"/>
  <c r="B52" i="15"/>
  <c r="C52" i="15"/>
  <c r="G52" i="15"/>
  <c r="J52" i="15"/>
  <c r="O52" i="15"/>
  <c r="R52" i="15" s="1"/>
  <c r="B53" i="15"/>
  <c r="C53" i="15"/>
  <c r="G53" i="15"/>
  <c r="J53" i="15"/>
  <c r="O53" i="15"/>
  <c r="R53" i="15" s="1"/>
  <c r="B54" i="15"/>
  <c r="C54" i="15"/>
  <c r="G54" i="15"/>
  <c r="J54" i="15"/>
  <c r="O54" i="15"/>
  <c r="R54" i="15" s="1"/>
  <c r="B55" i="15"/>
  <c r="C55" i="15"/>
  <c r="R55" i="15"/>
  <c r="B56" i="15"/>
  <c r="C56" i="15"/>
  <c r="B57" i="15"/>
  <c r="C57" i="15"/>
  <c r="B58" i="15"/>
  <c r="C58" i="15"/>
  <c r="B59" i="15"/>
  <c r="C59" i="15"/>
  <c r="B60" i="15"/>
  <c r="C60" i="15"/>
  <c r="B61" i="15"/>
  <c r="C61" i="15"/>
  <c r="R61" i="15"/>
  <c r="B62" i="15"/>
  <c r="C62" i="15"/>
  <c r="R62" i="15"/>
  <c r="C69" i="15"/>
  <c r="D69" i="15"/>
  <c r="E69" i="15"/>
  <c r="F69" i="15"/>
  <c r="G69" i="15"/>
  <c r="H69" i="15"/>
  <c r="I69" i="15"/>
  <c r="K69" i="15"/>
  <c r="L69" i="15"/>
  <c r="M69" i="15"/>
  <c r="N69" i="15"/>
  <c r="O69" i="15"/>
  <c r="P69" i="15"/>
  <c r="Q69" i="15"/>
  <c r="B70" i="15"/>
  <c r="J70" i="15"/>
  <c r="B71" i="15"/>
  <c r="J71" i="15"/>
  <c r="B72" i="15"/>
  <c r="J72" i="15"/>
  <c r="B73" i="15"/>
  <c r="J73" i="15"/>
  <c r="B74" i="15"/>
  <c r="J74" i="15"/>
  <c r="B75" i="15"/>
  <c r="J75" i="15"/>
  <c r="B76" i="15"/>
  <c r="J76" i="15"/>
  <c r="B77" i="15"/>
  <c r="J77" i="15"/>
  <c r="B78" i="15"/>
  <c r="B79" i="15"/>
  <c r="B80" i="15"/>
  <c r="B81" i="15"/>
  <c r="B82" i="15"/>
  <c r="B83" i="15"/>
  <c r="B84" i="15"/>
  <c r="J84" i="15"/>
  <c r="C91" i="15"/>
  <c r="D91" i="15"/>
  <c r="E91" i="15"/>
  <c r="F91" i="15"/>
  <c r="G91" i="15"/>
  <c r="H91" i="15"/>
  <c r="I91" i="15"/>
  <c r="K91" i="15"/>
  <c r="L91" i="15"/>
  <c r="M91" i="15"/>
  <c r="N91" i="15"/>
  <c r="O91" i="15"/>
  <c r="P91" i="15"/>
  <c r="Q91" i="15"/>
  <c r="B92" i="15"/>
  <c r="J92" i="15"/>
  <c r="B93" i="15"/>
  <c r="J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F143" i="1"/>
  <c r="G186" i="1"/>
  <c r="F221" i="1"/>
  <c r="F222" i="1"/>
  <c r="F235" i="1"/>
  <c r="G281" i="1"/>
  <c r="F334" i="1"/>
  <c r="G356" i="1"/>
  <c r="H412" i="1"/>
  <c r="H413" i="1"/>
  <c r="I413" i="1"/>
  <c r="H414" i="1"/>
  <c r="I414" i="1"/>
  <c r="H415" i="1"/>
  <c r="H416" i="1"/>
  <c r="I416" i="1"/>
  <c r="H417" i="1"/>
  <c r="I417" i="1"/>
  <c r="H418" i="1"/>
  <c r="I418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C5" i="4"/>
  <c r="D5" i="4"/>
  <c r="E5" i="4"/>
  <c r="F5" i="4"/>
  <c r="G5" i="4"/>
  <c r="H5" i="4"/>
  <c r="I5" i="4"/>
  <c r="J5" i="4"/>
  <c r="K5" i="4"/>
  <c r="L5" i="4"/>
  <c r="M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C25" i="4"/>
  <c r="D25" i="4"/>
  <c r="E25" i="4"/>
  <c r="F25" i="4"/>
  <c r="G25" i="4"/>
  <c r="H25" i="4"/>
  <c r="I25" i="4"/>
  <c r="J25" i="4"/>
  <c r="K25" i="4"/>
  <c r="L25" i="4"/>
  <c r="M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J46" i="4"/>
  <c r="M46" i="4"/>
  <c r="B47" i="4"/>
  <c r="C47" i="4"/>
  <c r="G47" i="4"/>
  <c r="J47" i="4"/>
  <c r="M47" i="4"/>
  <c r="B48" i="4"/>
  <c r="C48" i="4"/>
  <c r="G48" i="4"/>
  <c r="J48" i="4"/>
  <c r="M48" i="4"/>
  <c r="B49" i="4"/>
  <c r="C49" i="4"/>
  <c r="G49" i="4"/>
  <c r="J49" i="4"/>
  <c r="M49" i="4"/>
  <c r="B50" i="4"/>
  <c r="C50" i="4"/>
  <c r="M50" i="4"/>
  <c r="B51" i="4"/>
  <c r="C51" i="4"/>
  <c r="G51" i="4"/>
  <c r="J51" i="4"/>
  <c r="M51" i="4"/>
  <c r="B52" i="4"/>
  <c r="C52" i="4"/>
  <c r="G52" i="4"/>
  <c r="J52" i="4"/>
  <c r="M52" i="4"/>
  <c r="B53" i="4"/>
  <c r="C53" i="4"/>
  <c r="G53" i="4"/>
  <c r="J53" i="4"/>
  <c r="M53" i="4"/>
  <c r="B54" i="4"/>
  <c r="C54" i="4"/>
  <c r="M54" i="4"/>
  <c r="B55" i="4"/>
  <c r="C55" i="4"/>
  <c r="M55" i="4"/>
  <c r="B56" i="4"/>
  <c r="C56" i="4"/>
  <c r="M56" i="4"/>
  <c r="B57" i="4"/>
  <c r="C57" i="4"/>
  <c r="M57" i="4"/>
  <c r="B58" i="4"/>
  <c r="C58" i="4"/>
  <c r="M58" i="4"/>
  <c r="B59" i="4"/>
  <c r="C59" i="4"/>
  <c r="M59" i="4"/>
  <c r="B60" i="4"/>
  <c r="C60" i="4"/>
  <c r="M60" i="4"/>
  <c r="B61" i="4"/>
  <c r="C61" i="4"/>
  <c r="M61" i="4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B11" i="12" l="1"/>
  <c r="F137" i="1" s="1"/>
  <c r="C5" i="12"/>
  <c r="D51" i="12"/>
  <c r="D30" i="16"/>
  <c r="F78" i="1"/>
  <c r="M48" i="25"/>
  <c r="W16" i="23"/>
  <c r="D33" i="16"/>
  <c r="G383" i="1"/>
  <c r="J383" i="1" s="1"/>
  <c r="G386" i="1"/>
  <c r="K386" i="1" s="1"/>
  <c r="G382" i="1"/>
  <c r="K382" i="1" s="1"/>
  <c r="G378" i="1"/>
  <c r="H378" i="1" s="1"/>
  <c r="G374" i="1"/>
  <c r="I374" i="1" s="1"/>
  <c r="G375" i="1"/>
  <c r="J375" i="1" s="1"/>
  <c r="G385" i="1"/>
  <c r="H385" i="1" s="1"/>
  <c r="G377" i="1"/>
  <c r="H377" i="1" s="1"/>
  <c r="G379" i="1"/>
  <c r="K379" i="1" s="1"/>
  <c r="G384" i="1"/>
  <c r="J384" i="1" s="1"/>
  <c r="G376" i="1"/>
  <c r="K376" i="1" s="1"/>
  <c r="G372" i="1"/>
  <c r="H372" i="1" s="1"/>
  <c r="F97" i="1"/>
  <c r="F326" i="1"/>
  <c r="K21" i="2"/>
  <c r="F324" i="1"/>
  <c r="G323" i="1"/>
  <c r="J323" i="1" s="1"/>
  <c r="G322" i="1"/>
  <c r="I322" i="1" s="1"/>
  <c r="G321" i="1"/>
  <c r="I321" i="1" s="1"/>
  <c r="G320" i="1"/>
  <c r="J320" i="1" s="1"/>
  <c r="F320" i="1"/>
  <c r="G319" i="1"/>
  <c r="K319" i="1" s="1"/>
  <c r="F319" i="1"/>
  <c r="F314" i="1"/>
  <c r="G313" i="1"/>
  <c r="H313" i="1" s="1"/>
  <c r="G317" i="1"/>
  <c r="H317" i="1" s="1"/>
  <c r="F317" i="1"/>
  <c r="D32" i="16"/>
  <c r="B50" i="7"/>
  <c r="G318" i="1"/>
  <c r="H318" i="1" s="1"/>
  <c r="G78" i="1"/>
  <c r="I78" i="1" s="1"/>
  <c r="G312" i="1"/>
  <c r="K312" i="1" s="1"/>
  <c r="F312" i="1"/>
  <c r="K402" i="1"/>
  <c r="J402" i="1"/>
  <c r="H405" i="1"/>
  <c r="J405" i="1"/>
  <c r="K405" i="1"/>
  <c r="J401" i="1"/>
  <c r="K401" i="1"/>
  <c r="K397" i="1"/>
  <c r="J397" i="1"/>
  <c r="J393" i="1"/>
  <c r="K393" i="1"/>
  <c r="K406" i="1"/>
  <c r="J406" i="1"/>
  <c r="K394" i="1"/>
  <c r="J394" i="1"/>
  <c r="H404" i="1"/>
  <c r="K404" i="1"/>
  <c r="J404" i="1"/>
  <c r="H400" i="1"/>
  <c r="K400" i="1"/>
  <c r="J400" i="1"/>
  <c r="H396" i="1"/>
  <c r="K396" i="1"/>
  <c r="J396" i="1"/>
  <c r="K392" i="1"/>
  <c r="J392" i="1"/>
  <c r="K398" i="1"/>
  <c r="J398" i="1"/>
  <c r="H403" i="1"/>
  <c r="J403" i="1"/>
  <c r="K403" i="1"/>
  <c r="H399" i="1"/>
  <c r="J399" i="1"/>
  <c r="K399" i="1"/>
  <c r="H380" i="1"/>
  <c r="K380" i="1"/>
  <c r="J380" i="1"/>
  <c r="H376" i="1"/>
  <c r="H364" i="1"/>
  <c r="K364" i="1"/>
  <c r="J364" i="1"/>
  <c r="H358" i="1"/>
  <c r="K358" i="1"/>
  <c r="J358" i="1"/>
  <c r="H353" i="1"/>
  <c r="K353" i="1"/>
  <c r="J353" i="1"/>
  <c r="H362" i="1"/>
  <c r="K362" i="1"/>
  <c r="J362" i="1"/>
  <c r="H363" i="1"/>
  <c r="K363" i="1"/>
  <c r="J363" i="1"/>
  <c r="K361" i="1"/>
  <c r="J361" i="1"/>
  <c r="K359" i="1"/>
  <c r="J359" i="1"/>
  <c r="H365" i="1"/>
  <c r="J365" i="1"/>
  <c r="K365" i="1"/>
  <c r="H360" i="1"/>
  <c r="K360" i="1"/>
  <c r="J360" i="1"/>
  <c r="H356" i="1"/>
  <c r="K356" i="1"/>
  <c r="J356" i="1"/>
  <c r="H354" i="1"/>
  <c r="K354" i="1"/>
  <c r="J354" i="1"/>
  <c r="H352" i="1"/>
  <c r="K352" i="1"/>
  <c r="J352" i="1"/>
  <c r="K366" i="1"/>
  <c r="J366" i="1"/>
  <c r="J345" i="1"/>
  <c r="K345" i="1"/>
  <c r="H341" i="1"/>
  <c r="K341" i="1"/>
  <c r="J341" i="1"/>
  <c r="H335" i="1"/>
  <c r="J335" i="1"/>
  <c r="K335" i="1"/>
  <c r="K346" i="1"/>
  <c r="J346" i="1"/>
  <c r="K344" i="1"/>
  <c r="J344" i="1"/>
  <c r="K342" i="1"/>
  <c r="J342" i="1"/>
  <c r="K340" i="1"/>
  <c r="J340" i="1"/>
  <c r="K338" i="1"/>
  <c r="J338" i="1"/>
  <c r="K336" i="1"/>
  <c r="J336" i="1"/>
  <c r="K334" i="1"/>
  <c r="J334" i="1"/>
  <c r="K332" i="1"/>
  <c r="J332" i="1"/>
  <c r="J343" i="1"/>
  <c r="K343" i="1"/>
  <c r="K337" i="1"/>
  <c r="J337" i="1"/>
  <c r="J333" i="1"/>
  <c r="K333" i="1"/>
  <c r="H316" i="1"/>
  <c r="K316" i="1"/>
  <c r="J316" i="1"/>
  <c r="H326" i="1"/>
  <c r="K326" i="1"/>
  <c r="J326" i="1"/>
  <c r="H324" i="1"/>
  <c r="K324" i="1"/>
  <c r="J324" i="1"/>
  <c r="I294" i="1"/>
  <c r="K294" i="1"/>
  <c r="J294" i="1"/>
  <c r="K292" i="1"/>
  <c r="J292" i="1"/>
  <c r="I301" i="1"/>
  <c r="K301" i="1"/>
  <c r="J301" i="1"/>
  <c r="K297" i="1"/>
  <c r="J297" i="1"/>
  <c r="H304" i="1"/>
  <c r="K304" i="1"/>
  <c r="J304" i="1"/>
  <c r="K300" i="1"/>
  <c r="J300" i="1"/>
  <c r="I296" i="1"/>
  <c r="K296" i="1"/>
  <c r="J296" i="1"/>
  <c r="H299" i="1"/>
  <c r="K299" i="1"/>
  <c r="J299" i="1"/>
  <c r="K295" i="1"/>
  <c r="J295" i="1"/>
  <c r="I293" i="1"/>
  <c r="K293" i="1"/>
  <c r="J293" i="1"/>
  <c r="K306" i="1"/>
  <c r="J306" i="1"/>
  <c r="K302" i="1"/>
  <c r="J302" i="1"/>
  <c r="K298" i="1"/>
  <c r="J298" i="1"/>
  <c r="K305" i="1"/>
  <c r="J305" i="1"/>
  <c r="D39" i="19"/>
  <c r="K286" i="1"/>
  <c r="J286" i="1"/>
  <c r="K284" i="1"/>
  <c r="J284" i="1"/>
  <c r="K282" i="1"/>
  <c r="J282" i="1"/>
  <c r="I280" i="1"/>
  <c r="K280" i="1"/>
  <c r="J280" i="1"/>
  <c r="K278" i="1"/>
  <c r="J278" i="1"/>
  <c r="K276" i="1"/>
  <c r="J276" i="1"/>
  <c r="K274" i="1"/>
  <c r="J274" i="1"/>
  <c r="K272" i="1"/>
  <c r="J272" i="1"/>
  <c r="I281" i="1"/>
  <c r="J281" i="1"/>
  <c r="K281" i="1"/>
  <c r="J285" i="1"/>
  <c r="K285" i="1"/>
  <c r="K283" i="1"/>
  <c r="J283" i="1"/>
  <c r="H279" i="1"/>
  <c r="J279" i="1"/>
  <c r="K279" i="1"/>
  <c r="K277" i="1"/>
  <c r="J277" i="1"/>
  <c r="I273" i="1"/>
  <c r="J273" i="1"/>
  <c r="K273" i="1"/>
  <c r="I264" i="1"/>
  <c r="K264" i="1"/>
  <c r="J264" i="1"/>
  <c r="K257" i="1"/>
  <c r="J257" i="1"/>
  <c r="J255" i="1"/>
  <c r="K255" i="1"/>
  <c r="J253" i="1"/>
  <c r="K253" i="1"/>
  <c r="H260" i="1"/>
  <c r="K260" i="1"/>
  <c r="J260" i="1"/>
  <c r="I265" i="1"/>
  <c r="J265" i="1"/>
  <c r="K265" i="1"/>
  <c r="I263" i="1"/>
  <c r="J263" i="1"/>
  <c r="K263" i="1"/>
  <c r="K261" i="1"/>
  <c r="J261" i="1"/>
  <c r="I256" i="1"/>
  <c r="K256" i="1"/>
  <c r="J256" i="1"/>
  <c r="H252" i="1"/>
  <c r="K252" i="1"/>
  <c r="J252" i="1"/>
  <c r="I234" i="1"/>
  <c r="K234" i="1"/>
  <c r="J234" i="1"/>
  <c r="H239" i="1"/>
  <c r="K239" i="1"/>
  <c r="J239" i="1"/>
  <c r="K242" i="1"/>
  <c r="J242" i="1"/>
  <c r="K244" i="1"/>
  <c r="J244" i="1"/>
  <c r="I240" i="1"/>
  <c r="K240" i="1"/>
  <c r="J240" i="1"/>
  <c r="K236" i="1"/>
  <c r="J236" i="1"/>
  <c r="K232" i="1"/>
  <c r="J232" i="1"/>
  <c r="I246" i="1"/>
  <c r="K246" i="1"/>
  <c r="J246" i="1"/>
  <c r="H238" i="1"/>
  <c r="K238" i="1"/>
  <c r="J238" i="1"/>
  <c r="K245" i="1"/>
  <c r="J245" i="1"/>
  <c r="I241" i="1"/>
  <c r="K241" i="1"/>
  <c r="J241" i="1"/>
  <c r="K237" i="1"/>
  <c r="J237" i="1"/>
  <c r="K233" i="1"/>
  <c r="J233" i="1"/>
  <c r="J219" i="1"/>
  <c r="K219" i="1"/>
  <c r="K214" i="1"/>
  <c r="J214" i="1"/>
  <c r="I205" i="1"/>
  <c r="K205" i="1"/>
  <c r="J205" i="1"/>
  <c r="K204" i="1"/>
  <c r="J204" i="1"/>
  <c r="H203" i="1"/>
  <c r="K203" i="1"/>
  <c r="J203" i="1"/>
  <c r="K201" i="1"/>
  <c r="J201" i="1"/>
  <c r="K200" i="1"/>
  <c r="J200" i="1"/>
  <c r="H199" i="1"/>
  <c r="K199" i="1"/>
  <c r="J199" i="1"/>
  <c r="H198" i="1"/>
  <c r="K198" i="1"/>
  <c r="J198" i="1"/>
  <c r="K197" i="1"/>
  <c r="J197" i="1"/>
  <c r="K196" i="1"/>
  <c r="J196" i="1"/>
  <c r="H195" i="1"/>
  <c r="K195" i="1"/>
  <c r="J195" i="1"/>
  <c r="H194" i="1"/>
  <c r="K194" i="1"/>
  <c r="J194" i="1"/>
  <c r="K193" i="1"/>
  <c r="J193" i="1"/>
  <c r="K192" i="1"/>
  <c r="J192" i="1"/>
  <c r="H176" i="1"/>
  <c r="K176" i="1"/>
  <c r="J176" i="1"/>
  <c r="I174" i="1"/>
  <c r="J174" i="1"/>
  <c r="K174" i="1"/>
  <c r="I183" i="1"/>
  <c r="K183" i="1"/>
  <c r="J183" i="1"/>
  <c r="H179" i="1"/>
  <c r="K179" i="1"/>
  <c r="J179" i="1"/>
  <c r="I184" i="1"/>
  <c r="K184" i="1"/>
  <c r="J184" i="1"/>
  <c r="K180" i="1"/>
  <c r="J180" i="1"/>
  <c r="I181" i="1"/>
  <c r="K181" i="1"/>
  <c r="J181" i="1"/>
  <c r="K172" i="1"/>
  <c r="J172" i="1"/>
  <c r="I186" i="1"/>
  <c r="J186" i="1"/>
  <c r="K186" i="1"/>
  <c r="I175" i="1"/>
  <c r="K175" i="1"/>
  <c r="J175" i="1"/>
  <c r="I173" i="1"/>
  <c r="K173" i="1"/>
  <c r="J173" i="1"/>
  <c r="K162" i="1"/>
  <c r="J162" i="1"/>
  <c r="I163" i="1"/>
  <c r="K163" i="1"/>
  <c r="J163" i="1"/>
  <c r="H159" i="1"/>
  <c r="K159" i="1"/>
  <c r="J159" i="1"/>
  <c r="H155" i="1"/>
  <c r="K155" i="1"/>
  <c r="J155" i="1"/>
  <c r="I158" i="1"/>
  <c r="K158" i="1"/>
  <c r="J158" i="1"/>
  <c r="K154" i="1"/>
  <c r="J154" i="1"/>
  <c r="K165" i="1"/>
  <c r="J165" i="1"/>
  <c r="K161" i="1"/>
  <c r="J161" i="1"/>
  <c r="H157" i="1"/>
  <c r="K157" i="1"/>
  <c r="J157" i="1"/>
  <c r="H153" i="1"/>
  <c r="K153" i="1"/>
  <c r="J153" i="1"/>
  <c r="K164" i="1"/>
  <c r="J164" i="1"/>
  <c r="H160" i="1"/>
  <c r="K160" i="1"/>
  <c r="J160" i="1"/>
  <c r="K156" i="1"/>
  <c r="J156" i="1"/>
  <c r="K152" i="1"/>
  <c r="J152" i="1"/>
  <c r="K144" i="1"/>
  <c r="J144" i="1"/>
  <c r="K140" i="1"/>
  <c r="J140" i="1"/>
  <c r="K136" i="1"/>
  <c r="J136" i="1"/>
  <c r="H135" i="1"/>
  <c r="K135" i="1"/>
  <c r="J135" i="1"/>
  <c r="K145" i="1"/>
  <c r="J145" i="1"/>
  <c r="J141" i="1"/>
  <c r="K141" i="1"/>
  <c r="J137" i="1"/>
  <c r="K137" i="1"/>
  <c r="J133" i="1"/>
  <c r="K133" i="1"/>
  <c r="J143" i="1"/>
  <c r="K143" i="1"/>
  <c r="J139" i="1"/>
  <c r="K139" i="1"/>
  <c r="H142" i="1"/>
  <c r="K142" i="1"/>
  <c r="J142" i="1"/>
  <c r="K138" i="1"/>
  <c r="J138" i="1"/>
  <c r="I134" i="1"/>
  <c r="K134" i="1"/>
  <c r="J134" i="1"/>
  <c r="D32" i="11"/>
  <c r="K124" i="1"/>
  <c r="J124" i="1"/>
  <c r="K120" i="1"/>
  <c r="J120" i="1"/>
  <c r="K116" i="1"/>
  <c r="J116" i="1"/>
  <c r="H114" i="1"/>
  <c r="K114" i="1"/>
  <c r="J114" i="1"/>
  <c r="H112" i="1"/>
  <c r="K112" i="1"/>
  <c r="J112" i="1"/>
  <c r="K125" i="1"/>
  <c r="J125" i="1"/>
  <c r="H123" i="1"/>
  <c r="J123" i="1"/>
  <c r="K123" i="1"/>
  <c r="H121" i="1"/>
  <c r="J121" i="1"/>
  <c r="K121" i="1"/>
  <c r="H119" i="1"/>
  <c r="J119" i="1"/>
  <c r="K119" i="1"/>
  <c r="H117" i="1"/>
  <c r="K117" i="1"/>
  <c r="J117" i="1"/>
  <c r="H115" i="1"/>
  <c r="J115" i="1"/>
  <c r="K115" i="1"/>
  <c r="H113" i="1"/>
  <c r="J113" i="1"/>
  <c r="K113" i="1"/>
  <c r="H96" i="1"/>
  <c r="K96" i="1"/>
  <c r="J96" i="1"/>
  <c r="H99" i="1"/>
  <c r="K99" i="1"/>
  <c r="J99" i="1"/>
  <c r="H98" i="1"/>
  <c r="K98" i="1"/>
  <c r="J98" i="1"/>
  <c r="H105" i="1"/>
  <c r="J105" i="1"/>
  <c r="K105" i="1"/>
  <c r="H97" i="1"/>
  <c r="J97" i="1"/>
  <c r="K97" i="1"/>
  <c r="H92" i="1"/>
  <c r="K92" i="1"/>
  <c r="J92" i="1"/>
  <c r="H86" i="1"/>
  <c r="K86" i="1"/>
  <c r="J86" i="1"/>
  <c r="K76" i="1"/>
  <c r="J76" i="1"/>
  <c r="K74" i="1"/>
  <c r="J74" i="1"/>
  <c r="H73" i="1"/>
  <c r="K73" i="1"/>
  <c r="J73" i="1"/>
  <c r="K72" i="1"/>
  <c r="J72" i="1"/>
  <c r="K62" i="1"/>
  <c r="J62" i="1"/>
  <c r="D52" i="15"/>
  <c r="D51" i="15"/>
  <c r="D59" i="12"/>
  <c r="G66" i="1"/>
  <c r="D51" i="17"/>
  <c r="D33" i="14"/>
  <c r="D32" i="14"/>
  <c r="F313" i="1"/>
  <c r="R51" i="15"/>
  <c r="G58" i="1"/>
  <c r="D33" i="11"/>
  <c r="D40" i="11"/>
  <c r="G325" i="1"/>
  <c r="I325" i="1" s="1"/>
  <c r="F323" i="1"/>
  <c r="G315" i="1"/>
  <c r="O15" i="2"/>
  <c r="G80" i="1"/>
  <c r="G132" i="1"/>
  <c r="H132" i="1" s="1"/>
  <c r="G314" i="1"/>
  <c r="H314" i="1" s="1"/>
  <c r="G85" i="1"/>
  <c r="I85" i="1" s="1"/>
  <c r="K8" i="2"/>
  <c r="F49" i="8"/>
  <c r="D29" i="14"/>
  <c r="G235" i="1"/>
  <c r="F92" i="1"/>
  <c r="D55" i="13"/>
  <c r="G48" i="25"/>
  <c r="D30" i="14"/>
  <c r="G63" i="1"/>
  <c r="H63" i="1" s="1"/>
  <c r="G56" i="1"/>
  <c r="H56" i="1" s="1"/>
  <c r="H402" i="1"/>
  <c r="D59" i="13"/>
  <c r="H162" i="1"/>
  <c r="D54" i="25"/>
  <c r="D57" i="25"/>
  <c r="D50" i="25"/>
  <c r="F93" i="1"/>
  <c r="D61" i="25"/>
  <c r="D35" i="16"/>
  <c r="J48" i="25"/>
  <c r="H154" i="1"/>
  <c r="I74" i="1"/>
  <c r="H394" i="1"/>
  <c r="D63" i="25"/>
  <c r="D62" i="25"/>
  <c r="D58" i="25"/>
  <c r="D59" i="25"/>
  <c r="D53" i="25"/>
  <c r="D55" i="25"/>
  <c r="D51" i="25"/>
  <c r="W13" i="23"/>
  <c r="W14" i="23"/>
  <c r="D62" i="20"/>
  <c r="D60" i="20"/>
  <c r="I300" i="1"/>
  <c r="H300" i="1"/>
  <c r="D62" i="17"/>
  <c r="I232" i="1"/>
  <c r="H232" i="1"/>
  <c r="D34" i="16"/>
  <c r="D36" i="14"/>
  <c r="D63" i="13"/>
  <c r="H138" i="1"/>
  <c r="D30" i="11"/>
  <c r="N21" i="2"/>
  <c r="K15" i="2"/>
  <c r="J14" i="2"/>
  <c r="J18" i="2"/>
  <c r="F59" i="1"/>
  <c r="N16" i="2"/>
  <c r="N10" i="2"/>
  <c r="J7" i="2"/>
  <c r="H125" i="1"/>
  <c r="O20" i="2"/>
  <c r="F105" i="1"/>
  <c r="D41" i="14"/>
  <c r="G81" i="1"/>
  <c r="G61" i="1"/>
  <c r="F100" i="1"/>
  <c r="G60" i="1"/>
  <c r="D55" i="15"/>
  <c r="F99" i="1"/>
  <c r="G59" i="1"/>
  <c r="I59" i="1" s="1"/>
  <c r="D54" i="17"/>
  <c r="D54" i="15"/>
  <c r="I197" i="1"/>
  <c r="G77" i="1"/>
  <c r="G55" i="1"/>
  <c r="D50" i="15"/>
  <c r="G94" i="1"/>
  <c r="G54" i="1"/>
  <c r="G53" i="1"/>
  <c r="I53" i="1" s="1"/>
  <c r="D60" i="26"/>
  <c r="D52" i="26"/>
  <c r="D48" i="26"/>
  <c r="D58" i="26"/>
  <c r="D54" i="26"/>
  <c r="H401" i="1"/>
  <c r="I401" i="1"/>
  <c r="H397" i="1"/>
  <c r="I397" i="1"/>
  <c r="H393" i="1"/>
  <c r="I393" i="1"/>
  <c r="I403" i="1"/>
  <c r="C48" i="25"/>
  <c r="G381" i="1"/>
  <c r="G373" i="1"/>
  <c r="D41" i="24"/>
  <c r="D37" i="24"/>
  <c r="G28" i="24"/>
  <c r="H305" i="1"/>
  <c r="H301" i="1"/>
  <c r="I276" i="1"/>
  <c r="H276" i="1"/>
  <c r="I272" i="1"/>
  <c r="H272" i="1"/>
  <c r="I286" i="1"/>
  <c r="H286" i="1"/>
  <c r="H284" i="1"/>
  <c r="I284" i="1"/>
  <c r="H274" i="1"/>
  <c r="I274" i="1"/>
  <c r="D29" i="18"/>
  <c r="D40" i="18"/>
  <c r="I255" i="1"/>
  <c r="D49" i="17"/>
  <c r="H240" i="1"/>
  <c r="H246" i="1"/>
  <c r="D41" i="16"/>
  <c r="I201" i="1"/>
  <c r="H201" i="1"/>
  <c r="D43" i="14"/>
  <c r="D42" i="14"/>
  <c r="D35" i="14"/>
  <c r="D31" i="14"/>
  <c r="H184" i="1"/>
  <c r="H174" i="1"/>
  <c r="D51" i="13"/>
  <c r="D49" i="13"/>
  <c r="I156" i="1"/>
  <c r="H156" i="1"/>
  <c r="I162" i="1"/>
  <c r="H158" i="1"/>
  <c r="I154" i="1"/>
  <c r="D58" i="12"/>
  <c r="I144" i="1"/>
  <c r="H144" i="1"/>
  <c r="H143" i="1"/>
  <c r="H139" i="1"/>
  <c r="D39" i="11"/>
  <c r="D34" i="11"/>
  <c r="D41" i="11"/>
  <c r="D42" i="11"/>
  <c r="D35" i="11"/>
  <c r="O14" i="2"/>
  <c r="G95" i="1"/>
  <c r="O13" i="2"/>
  <c r="G75" i="1"/>
  <c r="J21" i="2"/>
  <c r="F85" i="1"/>
  <c r="F77" i="1"/>
  <c r="J17" i="2"/>
  <c r="D59" i="6"/>
  <c r="D55" i="6"/>
  <c r="G65" i="1"/>
  <c r="F60" i="1"/>
  <c r="F57" i="1"/>
  <c r="F56" i="1"/>
  <c r="F52" i="1"/>
  <c r="F13" i="2"/>
  <c r="F6" i="2" s="1"/>
  <c r="F66" i="1"/>
  <c r="F62" i="1"/>
  <c r="F53" i="1"/>
  <c r="D61" i="4"/>
  <c r="I415" i="1"/>
  <c r="H140" i="1"/>
  <c r="H234" i="1"/>
  <c r="D52" i="20"/>
  <c r="I257" i="1"/>
  <c r="D53" i="12"/>
  <c r="O12" i="2"/>
  <c r="G57" i="1"/>
  <c r="D52" i="5"/>
  <c r="D62" i="15"/>
  <c r="H186" i="1"/>
  <c r="M48" i="13"/>
  <c r="G166" i="1"/>
  <c r="D62" i="12"/>
  <c r="I86" i="1"/>
  <c r="D42" i="24"/>
  <c r="G185" i="1"/>
  <c r="D61" i="12"/>
  <c r="F65" i="1"/>
  <c r="D40" i="19"/>
  <c r="I244" i="1"/>
  <c r="H244" i="1"/>
  <c r="H164" i="1"/>
  <c r="G64" i="1"/>
  <c r="F64" i="1"/>
  <c r="D59" i="4"/>
  <c r="D40" i="14"/>
  <c r="G103" i="1"/>
  <c r="F103" i="1"/>
  <c r="F63" i="1"/>
  <c r="H282" i="1"/>
  <c r="I282" i="1"/>
  <c r="D39" i="16"/>
  <c r="D58" i="15"/>
  <c r="D39" i="14"/>
  <c r="G82" i="1"/>
  <c r="I62" i="1"/>
  <c r="H62" i="1"/>
  <c r="G17" i="2"/>
  <c r="I19" i="2" s="1"/>
  <c r="D57" i="17"/>
  <c r="D38" i="14"/>
  <c r="D57" i="12"/>
  <c r="D38" i="11"/>
  <c r="O16" i="2"/>
  <c r="G101" i="1"/>
  <c r="F61" i="1"/>
  <c r="D56" i="5"/>
  <c r="H280" i="1"/>
  <c r="D37" i="16"/>
  <c r="D56" i="15"/>
  <c r="J28" i="14"/>
  <c r="D37" i="14"/>
  <c r="I180" i="1"/>
  <c r="H180" i="1"/>
  <c r="D57" i="13"/>
  <c r="I140" i="1"/>
  <c r="D37" i="11"/>
  <c r="F80" i="1"/>
  <c r="J47" i="26"/>
  <c r="I399" i="1"/>
  <c r="J48" i="13"/>
  <c r="F318" i="1"/>
  <c r="I278" i="1"/>
  <c r="H278" i="1"/>
  <c r="J47" i="15"/>
  <c r="D54" i="12"/>
  <c r="N13" i="2"/>
  <c r="D53" i="4"/>
  <c r="D32" i="19"/>
  <c r="I236" i="1"/>
  <c r="H236" i="1"/>
  <c r="I136" i="1"/>
  <c r="H136" i="1"/>
  <c r="D51" i="6"/>
  <c r="G47" i="26"/>
  <c r="J47" i="20"/>
  <c r="G47" i="20"/>
  <c r="J27" i="19"/>
  <c r="G47" i="17"/>
  <c r="F75" i="1"/>
  <c r="F55" i="1"/>
  <c r="D50" i="4"/>
  <c r="D50" i="12"/>
  <c r="H134" i="1"/>
  <c r="G28" i="11"/>
  <c r="D31" i="11"/>
  <c r="N9" i="2"/>
  <c r="H74" i="1"/>
  <c r="F74" i="1"/>
  <c r="M46" i="6"/>
  <c r="F54" i="1"/>
  <c r="M27" i="19"/>
  <c r="M27" i="18"/>
  <c r="I233" i="1"/>
  <c r="H233" i="1"/>
  <c r="G28" i="16"/>
  <c r="I193" i="1"/>
  <c r="H193" i="1"/>
  <c r="G28" i="14"/>
  <c r="H173" i="1"/>
  <c r="D49" i="12"/>
  <c r="O8" i="2"/>
  <c r="G93" i="1"/>
  <c r="L46" i="7"/>
  <c r="J46" i="6"/>
  <c r="B5" i="26"/>
  <c r="B5" i="25"/>
  <c r="J28" i="24"/>
  <c r="I292" i="1"/>
  <c r="H292" i="1"/>
  <c r="D28" i="19"/>
  <c r="D28" i="18"/>
  <c r="D29" i="16"/>
  <c r="J28" i="16"/>
  <c r="O47" i="15"/>
  <c r="D29" i="11"/>
  <c r="B6" i="11"/>
  <c r="F10" i="1" s="1"/>
  <c r="I46" i="7"/>
  <c r="D47" i="6"/>
  <c r="G52" i="1"/>
  <c r="M46" i="5"/>
  <c r="G46" i="5"/>
  <c r="D47" i="4"/>
  <c r="D55" i="26"/>
  <c r="D49" i="26"/>
  <c r="D56" i="26"/>
  <c r="D62" i="26"/>
  <c r="D61" i="26"/>
  <c r="D51" i="26"/>
  <c r="D59" i="26"/>
  <c r="D57" i="26"/>
  <c r="G395" i="1"/>
  <c r="I405" i="1"/>
  <c r="H392" i="1"/>
  <c r="B26" i="26"/>
  <c r="G24" i="1" s="1"/>
  <c r="I365" i="1"/>
  <c r="D33" i="24"/>
  <c r="D43" i="24"/>
  <c r="M28" i="24"/>
  <c r="B28" i="24"/>
  <c r="D36" i="24"/>
  <c r="D32" i="24"/>
  <c r="D29" i="24"/>
  <c r="D34" i="24"/>
  <c r="D38" i="24"/>
  <c r="D35" i="24"/>
  <c r="D40" i="24"/>
  <c r="H361" i="1"/>
  <c r="I361" i="1"/>
  <c r="H359" i="1"/>
  <c r="I359" i="1"/>
  <c r="G355" i="1"/>
  <c r="I363" i="1"/>
  <c r="G357" i="1"/>
  <c r="I353" i="1"/>
  <c r="J6" i="24"/>
  <c r="G22" i="1" s="1"/>
  <c r="B6" i="24"/>
  <c r="F22" i="1" s="1"/>
  <c r="V6" i="23"/>
  <c r="W9" i="23"/>
  <c r="W11" i="23"/>
  <c r="Y6" i="23"/>
  <c r="W7" i="23"/>
  <c r="W10" i="23"/>
  <c r="AD6" i="23"/>
  <c r="W12" i="23"/>
  <c r="H345" i="1"/>
  <c r="I345" i="1"/>
  <c r="H343" i="1"/>
  <c r="I343" i="1"/>
  <c r="H337" i="1"/>
  <c r="I337" i="1"/>
  <c r="H333" i="1"/>
  <c r="I333" i="1"/>
  <c r="G339" i="1"/>
  <c r="I341" i="1"/>
  <c r="I335" i="1"/>
  <c r="F340" i="1"/>
  <c r="F332" i="1"/>
  <c r="F346" i="1"/>
  <c r="F342" i="1"/>
  <c r="F338" i="1"/>
  <c r="H323" i="1"/>
  <c r="I323" i="1"/>
  <c r="F321" i="1"/>
  <c r="F315" i="1"/>
  <c r="F325" i="1"/>
  <c r="D59" i="20"/>
  <c r="D54" i="20"/>
  <c r="D56" i="20"/>
  <c r="D50" i="20"/>
  <c r="D58" i="20"/>
  <c r="D53" i="20"/>
  <c r="I295" i="1"/>
  <c r="H298" i="1"/>
  <c r="I298" i="1"/>
  <c r="H306" i="1"/>
  <c r="G303" i="1"/>
  <c r="H296" i="1"/>
  <c r="H294" i="1"/>
  <c r="H293" i="1"/>
  <c r="I305" i="1"/>
  <c r="D35" i="19"/>
  <c r="D36" i="19"/>
  <c r="D41" i="19"/>
  <c r="D29" i="19"/>
  <c r="D31" i="19"/>
  <c r="D42" i="19"/>
  <c r="D37" i="19"/>
  <c r="D33" i="19"/>
  <c r="I283" i="1"/>
  <c r="G275" i="1"/>
  <c r="H281" i="1"/>
  <c r="H273" i="1"/>
  <c r="D33" i="18"/>
  <c r="D36" i="18"/>
  <c r="D39" i="18"/>
  <c r="J27" i="18"/>
  <c r="D37" i="18"/>
  <c r="D34" i="18"/>
  <c r="D32" i="18"/>
  <c r="D41" i="18"/>
  <c r="D38" i="18"/>
  <c r="D42" i="18"/>
  <c r="D31" i="18"/>
  <c r="D35" i="18"/>
  <c r="D30" i="18"/>
  <c r="G27" i="18"/>
  <c r="H257" i="1"/>
  <c r="H265" i="1"/>
  <c r="N47" i="17"/>
  <c r="C47" i="17"/>
  <c r="D59" i="17"/>
  <c r="D56" i="17"/>
  <c r="D61" i="17"/>
  <c r="D58" i="17"/>
  <c r="D53" i="17"/>
  <c r="D50" i="17"/>
  <c r="D60" i="17"/>
  <c r="D55" i="17"/>
  <c r="D52" i="17"/>
  <c r="H242" i="1"/>
  <c r="I242" i="1"/>
  <c r="I238" i="1"/>
  <c r="G243" i="1"/>
  <c r="H241" i="1"/>
  <c r="D36" i="16"/>
  <c r="B28" i="16"/>
  <c r="D43" i="16"/>
  <c r="D42" i="16"/>
  <c r="D40" i="16"/>
  <c r="D31" i="16"/>
  <c r="C28" i="16"/>
  <c r="D38" i="16"/>
  <c r="J91" i="15"/>
  <c r="B91" i="15"/>
  <c r="D61" i="15"/>
  <c r="D59" i="15"/>
  <c r="D60" i="15"/>
  <c r="D57" i="15"/>
  <c r="D53" i="15"/>
  <c r="I196" i="1"/>
  <c r="H196" i="1"/>
  <c r="I204" i="1"/>
  <c r="H204" i="1"/>
  <c r="I200" i="1"/>
  <c r="H200" i="1"/>
  <c r="I192" i="1"/>
  <c r="H192" i="1"/>
  <c r="H197" i="1"/>
  <c r="H205" i="1"/>
  <c r="B5" i="15"/>
  <c r="F14" i="1" s="1"/>
  <c r="K28" i="14"/>
  <c r="C28" i="14"/>
  <c r="D34" i="14"/>
  <c r="B28" i="14"/>
  <c r="I172" i="1"/>
  <c r="H172" i="1"/>
  <c r="G182" i="1"/>
  <c r="H181" i="1"/>
  <c r="I176" i="1"/>
  <c r="D60" i="13"/>
  <c r="D52" i="13"/>
  <c r="B48" i="13"/>
  <c r="D61" i="13"/>
  <c r="D56" i="13"/>
  <c r="D53" i="13"/>
  <c r="D62" i="13"/>
  <c r="D58" i="13"/>
  <c r="D54" i="13"/>
  <c r="D50" i="13"/>
  <c r="H152" i="1"/>
  <c r="I152" i="1"/>
  <c r="I164" i="1"/>
  <c r="I160" i="1"/>
  <c r="G47" i="12"/>
  <c r="I142" i="1"/>
  <c r="I138" i="1"/>
  <c r="G146" i="1"/>
  <c r="D43" i="11"/>
  <c r="D36" i="11"/>
  <c r="I124" i="1"/>
  <c r="H124" i="1"/>
  <c r="I120" i="1"/>
  <c r="H120" i="1"/>
  <c r="H116" i="1"/>
  <c r="I116" i="1"/>
  <c r="J6" i="11"/>
  <c r="G111" i="1" s="1"/>
  <c r="G126" i="1"/>
  <c r="I114" i="1"/>
  <c r="I112" i="1"/>
  <c r="G122" i="1"/>
  <c r="G118" i="1"/>
  <c r="H47" i="8"/>
  <c r="I98" i="1"/>
  <c r="I96" i="1"/>
  <c r="I92" i="1"/>
  <c r="G106" i="1"/>
  <c r="G104" i="1"/>
  <c r="G102" i="1"/>
  <c r="G100" i="1"/>
  <c r="B25" i="8"/>
  <c r="F104" i="1"/>
  <c r="F96" i="1"/>
  <c r="N17" i="2"/>
  <c r="B61" i="7"/>
  <c r="B51" i="7"/>
  <c r="B47" i="7"/>
  <c r="B53" i="7"/>
  <c r="B49" i="7"/>
  <c r="F46" i="7"/>
  <c r="H76" i="1"/>
  <c r="I76" i="1"/>
  <c r="H72" i="1"/>
  <c r="I72" i="1"/>
  <c r="G84" i="1"/>
  <c r="K7" i="2"/>
  <c r="G83" i="1"/>
  <c r="K11" i="2"/>
  <c r="G79" i="1"/>
  <c r="B5" i="7"/>
  <c r="J8" i="2"/>
  <c r="F84" i="1"/>
  <c r="F81" i="1"/>
  <c r="F76" i="1"/>
  <c r="D56" i="6"/>
  <c r="D52" i="6"/>
  <c r="D48" i="6"/>
  <c r="D60" i="6"/>
  <c r="D54" i="6"/>
  <c r="G46" i="6"/>
  <c r="D61" i="6"/>
  <c r="D53" i="6"/>
  <c r="D57" i="6"/>
  <c r="D49" i="6"/>
  <c r="D60" i="5"/>
  <c r="D51" i="5"/>
  <c r="D48" i="5"/>
  <c r="D59" i="5"/>
  <c r="D47" i="5"/>
  <c r="J46" i="5"/>
  <c r="D55" i="5"/>
  <c r="D58" i="5"/>
  <c r="D54" i="5"/>
  <c r="D50" i="5"/>
  <c r="D61" i="5"/>
  <c r="D57" i="5"/>
  <c r="D53" i="5"/>
  <c r="D49" i="5"/>
  <c r="C18" i="2"/>
  <c r="C14" i="2"/>
  <c r="D52" i="4"/>
  <c r="D49" i="4"/>
  <c r="D60" i="4"/>
  <c r="D58" i="4"/>
  <c r="D54" i="4"/>
  <c r="D51" i="4"/>
  <c r="D55" i="4"/>
  <c r="D57" i="4"/>
  <c r="D48" i="4"/>
  <c r="C10" i="2"/>
  <c r="C20" i="2"/>
  <c r="C21" i="2"/>
  <c r="C17" i="2"/>
  <c r="C16" i="2"/>
  <c r="C13" i="2"/>
  <c r="C12" i="2"/>
  <c r="C8" i="2"/>
  <c r="F36" i="1"/>
  <c r="B19" i="2"/>
  <c r="F41" i="1"/>
  <c r="F37" i="1"/>
  <c r="F33" i="1"/>
  <c r="B7" i="2"/>
  <c r="B20" i="2"/>
  <c r="B15" i="2"/>
  <c r="B13" i="2"/>
  <c r="F34" i="1"/>
  <c r="F46" i="1"/>
  <c r="B17" i="2"/>
  <c r="F17" i="1"/>
  <c r="F251" i="1"/>
  <c r="I346" i="1"/>
  <c r="H346" i="1"/>
  <c r="I342" i="1"/>
  <c r="H342" i="1"/>
  <c r="I340" i="1"/>
  <c r="H340" i="1"/>
  <c r="I338" i="1"/>
  <c r="H338" i="1"/>
  <c r="I334" i="1"/>
  <c r="H334" i="1"/>
  <c r="I332" i="1"/>
  <c r="H332" i="1"/>
  <c r="I398" i="1"/>
  <c r="I344" i="1"/>
  <c r="I336" i="1"/>
  <c r="I237" i="1"/>
  <c r="H237" i="1"/>
  <c r="I219" i="1"/>
  <c r="C28" i="24"/>
  <c r="D30" i="24"/>
  <c r="G224" i="1"/>
  <c r="G222" i="1"/>
  <c r="G220" i="1"/>
  <c r="G217" i="1"/>
  <c r="H214" i="1"/>
  <c r="I214" i="1"/>
  <c r="G212" i="1"/>
  <c r="I412" i="1"/>
  <c r="I396" i="1"/>
  <c r="I364" i="1"/>
  <c r="I362" i="1"/>
  <c r="I360" i="1"/>
  <c r="I358" i="1"/>
  <c r="I356" i="1"/>
  <c r="I354" i="1"/>
  <c r="I352" i="1"/>
  <c r="I279" i="1"/>
  <c r="I261" i="1"/>
  <c r="H261" i="1"/>
  <c r="I245" i="1"/>
  <c r="H245" i="1"/>
  <c r="I203" i="1"/>
  <c r="I157" i="1"/>
  <c r="I145" i="1"/>
  <c r="H145" i="1"/>
  <c r="I123" i="1"/>
  <c r="D53" i="26"/>
  <c r="B47" i="26"/>
  <c r="D56" i="4"/>
  <c r="G46" i="4"/>
  <c r="B25" i="4"/>
  <c r="I402" i="1"/>
  <c r="I394" i="1"/>
  <c r="I324" i="1"/>
  <c r="I316" i="1"/>
  <c r="I297" i="1"/>
  <c r="H297" i="1"/>
  <c r="I277" i="1"/>
  <c r="H277" i="1"/>
  <c r="I165" i="1"/>
  <c r="H165" i="1"/>
  <c r="I153" i="1"/>
  <c r="C47" i="15"/>
  <c r="G206" i="1"/>
  <c r="G202" i="1"/>
  <c r="D58" i="6"/>
  <c r="D50" i="6"/>
  <c r="B25" i="6"/>
  <c r="D52" i="25"/>
  <c r="B25" i="17"/>
  <c r="C47" i="12"/>
  <c r="K28" i="11"/>
  <c r="N28" i="11"/>
  <c r="B5" i="4"/>
  <c r="I419" i="1"/>
  <c r="I406" i="1"/>
  <c r="I366" i="1"/>
  <c r="I302" i="1"/>
  <c r="I253" i="1"/>
  <c r="H253" i="1"/>
  <c r="I161" i="1"/>
  <c r="B5" i="17"/>
  <c r="C28" i="21"/>
  <c r="J6" i="22"/>
  <c r="G226" i="1"/>
  <c r="G225" i="1"/>
  <c r="G223" i="1"/>
  <c r="G218" i="1"/>
  <c r="G216" i="1"/>
  <c r="G215" i="1"/>
  <c r="C46" i="4"/>
  <c r="I404" i="1"/>
  <c r="I380" i="1"/>
  <c r="I326" i="1"/>
  <c r="I299" i="1"/>
  <c r="G213" i="1"/>
  <c r="I199" i="1"/>
  <c r="I195" i="1"/>
  <c r="I137" i="1"/>
  <c r="H137" i="1"/>
  <c r="I115" i="1"/>
  <c r="D49" i="15"/>
  <c r="B47" i="15"/>
  <c r="C46" i="5"/>
  <c r="C47" i="26"/>
  <c r="D50" i="26"/>
  <c r="B46" i="4"/>
  <c r="H419" i="1"/>
  <c r="H406" i="1"/>
  <c r="I400" i="1"/>
  <c r="H398" i="1"/>
  <c r="I392" i="1"/>
  <c r="H366" i="1"/>
  <c r="H344" i="1"/>
  <c r="H336" i="1"/>
  <c r="I306" i="1"/>
  <c r="I304" i="1"/>
  <c r="H302" i="1"/>
  <c r="I285" i="1"/>
  <c r="H285" i="1"/>
  <c r="I239" i="1"/>
  <c r="G221" i="1"/>
  <c r="H219" i="1"/>
  <c r="I198" i="1"/>
  <c r="I194" i="1"/>
  <c r="I179" i="1"/>
  <c r="H161" i="1"/>
  <c r="I141" i="1"/>
  <c r="H141" i="1"/>
  <c r="I133" i="1"/>
  <c r="H133" i="1"/>
  <c r="I119" i="1"/>
  <c r="I99" i="1"/>
  <c r="B69" i="15"/>
  <c r="B25" i="15"/>
  <c r="G266" i="1"/>
  <c r="H264" i="1"/>
  <c r="G262" i="1"/>
  <c r="I260" i="1"/>
  <c r="G258" i="1"/>
  <c r="H256" i="1"/>
  <c r="G254" i="1"/>
  <c r="I252" i="1"/>
  <c r="B46" i="6"/>
  <c r="B25" i="5"/>
  <c r="D60" i="25"/>
  <c r="D60" i="12"/>
  <c r="D56" i="12"/>
  <c r="D52" i="12"/>
  <c r="M47" i="12"/>
  <c r="B47" i="12"/>
  <c r="D48" i="12"/>
  <c r="B25" i="12"/>
  <c r="B5" i="13"/>
  <c r="B5" i="20"/>
  <c r="H295" i="1"/>
  <c r="H283" i="1"/>
  <c r="H263" i="1"/>
  <c r="H255" i="1"/>
  <c r="H183" i="1"/>
  <c r="H175" i="1"/>
  <c r="H163" i="1"/>
  <c r="I143" i="1"/>
  <c r="I139" i="1"/>
  <c r="I135" i="1"/>
  <c r="I73" i="1"/>
  <c r="J69" i="15"/>
  <c r="D48" i="15"/>
  <c r="G47" i="15"/>
  <c r="D39" i="24"/>
  <c r="D31" i="24"/>
  <c r="Q28" i="24"/>
  <c r="C27" i="18"/>
  <c r="B46" i="5"/>
  <c r="B47" i="17"/>
  <c r="D48" i="17"/>
  <c r="I159" i="1"/>
  <c r="I155" i="1"/>
  <c r="I125" i="1"/>
  <c r="I121" i="1"/>
  <c r="I117" i="1"/>
  <c r="I113" i="1"/>
  <c r="I105" i="1"/>
  <c r="I97" i="1"/>
  <c r="B27" i="18"/>
  <c r="C46" i="6"/>
  <c r="B5" i="6"/>
  <c r="B25" i="10"/>
  <c r="B48" i="25"/>
  <c r="D49" i="25"/>
  <c r="B26" i="25"/>
  <c r="J28" i="11"/>
  <c r="B5" i="5"/>
  <c r="J47" i="17"/>
  <c r="G48" i="13"/>
  <c r="D48" i="20"/>
  <c r="C47" i="20"/>
  <c r="C28" i="11"/>
  <c r="B5" i="8"/>
  <c r="B5" i="10"/>
  <c r="D56" i="25"/>
  <c r="K9" i="2"/>
  <c r="B25" i="7"/>
  <c r="D55" i="12"/>
  <c r="J47" i="12"/>
  <c r="B5" i="12"/>
  <c r="B5" i="9"/>
  <c r="D61" i="20"/>
  <c r="O11" i="2"/>
  <c r="O7" i="2"/>
  <c r="D30" i="19"/>
  <c r="J6" i="19"/>
  <c r="B25" i="9"/>
  <c r="C48" i="13"/>
  <c r="B25" i="13"/>
  <c r="D51" i="20"/>
  <c r="B47" i="20"/>
  <c r="B28" i="11"/>
  <c r="F54" i="8"/>
  <c r="AC6" i="23"/>
  <c r="B6" i="14"/>
  <c r="D55" i="20"/>
  <c r="B52" i="7"/>
  <c r="B48" i="7"/>
  <c r="O46" i="7"/>
  <c r="B47" i="8"/>
  <c r="B28" i="21"/>
  <c r="AE6" i="23"/>
  <c r="AA6" i="23"/>
  <c r="D34" i="19"/>
  <c r="D57" i="20"/>
  <c r="D49" i="20"/>
  <c r="B26" i="20"/>
  <c r="Z6" i="23"/>
  <c r="M6" i="23"/>
  <c r="B6" i="22"/>
  <c r="D38" i="19"/>
  <c r="C27" i="19"/>
  <c r="N28" i="16"/>
  <c r="B6" i="21"/>
  <c r="W8" i="23"/>
  <c r="G27" i="19"/>
  <c r="K6" i="21"/>
  <c r="AB6" i="23"/>
  <c r="X6" i="23"/>
  <c r="C6" i="23"/>
  <c r="B27" i="19"/>
  <c r="B6" i="19"/>
  <c r="J6" i="16"/>
  <c r="B6" i="16"/>
  <c r="K323" i="1" l="1"/>
  <c r="I379" i="1"/>
  <c r="H379" i="1"/>
  <c r="H383" i="1"/>
  <c r="I317" i="1"/>
  <c r="I318" i="1"/>
  <c r="K313" i="1"/>
  <c r="I384" i="1"/>
  <c r="I382" i="1"/>
  <c r="J382" i="1"/>
  <c r="H382" i="1"/>
  <c r="K322" i="1"/>
  <c r="H322" i="1"/>
  <c r="J322" i="1"/>
  <c r="I376" i="1"/>
  <c r="J376" i="1"/>
  <c r="H312" i="1"/>
  <c r="I132" i="1"/>
  <c r="J317" i="1"/>
  <c r="K317" i="1"/>
  <c r="I313" i="1"/>
  <c r="J313" i="1"/>
  <c r="K385" i="1"/>
  <c r="J385" i="1"/>
  <c r="I385" i="1"/>
  <c r="I319" i="1"/>
  <c r="H319" i="1"/>
  <c r="J319" i="1"/>
  <c r="I378" i="1"/>
  <c r="J378" i="1"/>
  <c r="K318" i="1"/>
  <c r="J318" i="1"/>
  <c r="H78" i="1"/>
  <c r="K78" i="1"/>
  <c r="J78" i="1"/>
  <c r="H374" i="1"/>
  <c r="K374" i="1"/>
  <c r="J374" i="1"/>
  <c r="K320" i="1"/>
  <c r="H375" i="1"/>
  <c r="K375" i="1"/>
  <c r="H384" i="1"/>
  <c r="H386" i="1"/>
  <c r="K384" i="1"/>
  <c r="I386" i="1"/>
  <c r="J379" i="1"/>
  <c r="H321" i="1"/>
  <c r="J321" i="1"/>
  <c r="K321" i="1"/>
  <c r="I10" i="2"/>
  <c r="I375" i="1"/>
  <c r="I377" i="1"/>
  <c r="J372" i="1"/>
  <c r="J377" i="1"/>
  <c r="I372" i="1"/>
  <c r="I383" i="1"/>
  <c r="K378" i="1"/>
  <c r="J386" i="1"/>
  <c r="K383" i="1"/>
  <c r="K372" i="1"/>
  <c r="K377" i="1"/>
  <c r="H320" i="1"/>
  <c r="I320" i="1"/>
  <c r="I312" i="1"/>
  <c r="J312" i="1"/>
  <c r="I314" i="1"/>
  <c r="K24" i="1"/>
  <c r="J24" i="1"/>
  <c r="J395" i="1"/>
  <c r="K395" i="1"/>
  <c r="F24" i="1"/>
  <c r="F391" i="1"/>
  <c r="K381" i="1"/>
  <c r="J381" i="1"/>
  <c r="K373" i="1"/>
  <c r="J373" i="1"/>
  <c r="K355" i="1"/>
  <c r="J355" i="1"/>
  <c r="K357" i="1"/>
  <c r="J357" i="1"/>
  <c r="I22" i="1"/>
  <c r="K22" i="1"/>
  <c r="J22" i="1"/>
  <c r="J339" i="1"/>
  <c r="K339" i="1"/>
  <c r="K314" i="1"/>
  <c r="J314" i="1"/>
  <c r="K325" i="1"/>
  <c r="J325" i="1"/>
  <c r="H315" i="1"/>
  <c r="K315" i="1"/>
  <c r="J315" i="1"/>
  <c r="K303" i="1"/>
  <c r="J303" i="1"/>
  <c r="H275" i="1"/>
  <c r="J275" i="1"/>
  <c r="K275" i="1"/>
  <c r="K254" i="1"/>
  <c r="J254" i="1"/>
  <c r="K258" i="1"/>
  <c r="J258" i="1"/>
  <c r="K266" i="1"/>
  <c r="J266" i="1"/>
  <c r="K262" i="1"/>
  <c r="J262" i="1"/>
  <c r="K243" i="1"/>
  <c r="J243" i="1"/>
  <c r="I235" i="1"/>
  <c r="K235" i="1"/>
  <c r="J235" i="1"/>
  <c r="J213" i="1"/>
  <c r="K213" i="1"/>
  <c r="K216" i="1"/>
  <c r="J216" i="1"/>
  <c r="K226" i="1"/>
  <c r="J226" i="1"/>
  <c r="K222" i="1"/>
  <c r="J222" i="1"/>
  <c r="K225" i="1"/>
  <c r="J225" i="1"/>
  <c r="K220" i="1"/>
  <c r="J220" i="1"/>
  <c r="K218" i="1"/>
  <c r="J218" i="1"/>
  <c r="K224" i="1"/>
  <c r="J224" i="1"/>
  <c r="J215" i="1"/>
  <c r="K215" i="1"/>
  <c r="K212" i="1"/>
  <c r="J212" i="1"/>
  <c r="J221" i="1"/>
  <c r="K221" i="1"/>
  <c r="J223" i="1"/>
  <c r="K223" i="1"/>
  <c r="K217" i="1"/>
  <c r="J217" i="1"/>
  <c r="K206" i="1"/>
  <c r="J206" i="1"/>
  <c r="K202" i="1"/>
  <c r="J202" i="1"/>
  <c r="J182" i="1"/>
  <c r="K182" i="1"/>
  <c r="K185" i="1"/>
  <c r="J185" i="1"/>
  <c r="K166" i="1"/>
  <c r="J166" i="1"/>
  <c r="K146" i="1"/>
  <c r="J146" i="1"/>
  <c r="K132" i="1"/>
  <c r="J132" i="1"/>
  <c r="K118" i="1"/>
  <c r="J118" i="1"/>
  <c r="K126" i="1"/>
  <c r="J126" i="1"/>
  <c r="K122" i="1"/>
  <c r="J122" i="1"/>
  <c r="H111" i="1"/>
  <c r="K111" i="1"/>
  <c r="J111" i="1"/>
  <c r="K106" i="1"/>
  <c r="J106" i="1"/>
  <c r="K93" i="1"/>
  <c r="J93" i="1"/>
  <c r="H94" i="1"/>
  <c r="K94" i="1"/>
  <c r="J94" i="1"/>
  <c r="K104" i="1"/>
  <c r="J104" i="1"/>
  <c r="K100" i="1"/>
  <c r="J100" i="1"/>
  <c r="H103" i="1"/>
  <c r="K103" i="1"/>
  <c r="J103" i="1"/>
  <c r="H95" i="1"/>
  <c r="J95" i="1"/>
  <c r="K95" i="1"/>
  <c r="K102" i="1"/>
  <c r="J102" i="1"/>
  <c r="J101" i="1"/>
  <c r="K101" i="1"/>
  <c r="H81" i="1"/>
  <c r="J81" i="1"/>
  <c r="K81" i="1"/>
  <c r="K83" i="1"/>
  <c r="J83" i="1"/>
  <c r="K82" i="1"/>
  <c r="J82" i="1"/>
  <c r="J75" i="1"/>
  <c r="K75" i="1"/>
  <c r="I77" i="1"/>
  <c r="J77" i="1"/>
  <c r="K77" i="1"/>
  <c r="H85" i="1"/>
  <c r="J85" i="1"/>
  <c r="K85" i="1"/>
  <c r="H79" i="1"/>
  <c r="K79" i="1"/>
  <c r="J79" i="1"/>
  <c r="K84" i="1"/>
  <c r="J84" i="1"/>
  <c r="H80" i="1"/>
  <c r="K80" i="1"/>
  <c r="J80" i="1"/>
  <c r="K52" i="1"/>
  <c r="J52" i="1"/>
  <c r="K64" i="1"/>
  <c r="J64" i="1"/>
  <c r="K53" i="1"/>
  <c r="J53" i="1"/>
  <c r="H60" i="1"/>
  <c r="K60" i="1"/>
  <c r="J60" i="1"/>
  <c r="K54" i="1"/>
  <c r="J54" i="1"/>
  <c r="J55" i="1"/>
  <c r="K55" i="1"/>
  <c r="H59" i="1"/>
  <c r="K59" i="1"/>
  <c r="J59" i="1"/>
  <c r="I56" i="1"/>
  <c r="K56" i="1"/>
  <c r="J56" i="1"/>
  <c r="I65" i="1"/>
  <c r="K65" i="1"/>
  <c r="J65" i="1"/>
  <c r="I63" i="1"/>
  <c r="J63" i="1"/>
  <c r="K63" i="1"/>
  <c r="J57" i="1"/>
  <c r="K57" i="1"/>
  <c r="J61" i="1"/>
  <c r="K61" i="1"/>
  <c r="H58" i="1"/>
  <c r="K58" i="1"/>
  <c r="J58" i="1"/>
  <c r="H66" i="1"/>
  <c r="K66" i="1"/>
  <c r="J66" i="1"/>
  <c r="H325" i="1"/>
  <c r="I58" i="1"/>
  <c r="I66" i="1"/>
  <c r="H55" i="1"/>
  <c r="I185" i="1"/>
  <c r="I80" i="1"/>
  <c r="I315" i="1"/>
  <c r="H235" i="1"/>
  <c r="H24" i="1"/>
  <c r="I24" i="1"/>
  <c r="I82" i="1"/>
  <c r="I60" i="1"/>
  <c r="I18" i="2"/>
  <c r="I75" i="1"/>
  <c r="D48" i="25"/>
  <c r="I95" i="1"/>
  <c r="I94" i="1"/>
  <c r="I79" i="1"/>
  <c r="H83" i="1"/>
  <c r="I61" i="1"/>
  <c r="I55" i="1"/>
  <c r="G39" i="1"/>
  <c r="B11" i="2"/>
  <c r="J6" i="2"/>
  <c r="G43" i="1"/>
  <c r="I16" i="2"/>
  <c r="F42" i="1"/>
  <c r="I81" i="1"/>
  <c r="H61" i="1"/>
  <c r="H77" i="1"/>
  <c r="B12" i="2"/>
  <c r="H75" i="1"/>
  <c r="I54" i="1"/>
  <c r="H54" i="1"/>
  <c r="H53" i="1"/>
  <c r="H373" i="1"/>
  <c r="I373" i="1"/>
  <c r="H381" i="1"/>
  <c r="I381" i="1"/>
  <c r="F351" i="1"/>
  <c r="Q9" i="2"/>
  <c r="I83" i="1"/>
  <c r="H65" i="1"/>
  <c r="B21" i="2"/>
  <c r="F40" i="1"/>
  <c r="G42" i="1"/>
  <c r="F44" i="1"/>
  <c r="B9" i="2"/>
  <c r="R47" i="15"/>
  <c r="I101" i="1"/>
  <c r="H57" i="1"/>
  <c r="I57" i="1"/>
  <c r="G37" i="1"/>
  <c r="I166" i="1"/>
  <c r="H166" i="1"/>
  <c r="G46" i="1"/>
  <c r="H185" i="1"/>
  <c r="G45" i="1"/>
  <c r="F45" i="1"/>
  <c r="I64" i="1"/>
  <c r="H64" i="1"/>
  <c r="I103" i="1"/>
  <c r="H82" i="1"/>
  <c r="I8" i="2"/>
  <c r="I17" i="2"/>
  <c r="I21" i="2"/>
  <c r="I11" i="2"/>
  <c r="G6" i="2"/>
  <c r="H13" i="2" s="1"/>
  <c r="I20" i="2"/>
  <c r="I7" i="2"/>
  <c r="I12" i="2"/>
  <c r="I13" i="2"/>
  <c r="I15" i="2"/>
  <c r="I9" i="2"/>
  <c r="I14" i="2"/>
  <c r="H101" i="1"/>
  <c r="B16" i="2"/>
  <c r="F111" i="1"/>
  <c r="D47" i="17"/>
  <c r="D48" i="13"/>
  <c r="G35" i="1"/>
  <c r="N6" i="2"/>
  <c r="D28" i="24"/>
  <c r="F191" i="1"/>
  <c r="H93" i="1"/>
  <c r="I93" i="1"/>
  <c r="F23" i="1"/>
  <c r="F371" i="1"/>
  <c r="G351" i="1"/>
  <c r="D47" i="20"/>
  <c r="D28" i="16"/>
  <c r="G10" i="1"/>
  <c r="I111" i="1"/>
  <c r="Q21" i="2"/>
  <c r="H52" i="1"/>
  <c r="I52" i="1"/>
  <c r="H395" i="1"/>
  <c r="I395" i="1"/>
  <c r="G391" i="1"/>
  <c r="H357" i="1"/>
  <c r="I357" i="1"/>
  <c r="H355" i="1"/>
  <c r="I355" i="1"/>
  <c r="W6" i="23"/>
  <c r="H339" i="1"/>
  <c r="I339" i="1"/>
  <c r="H303" i="1"/>
  <c r="I303" i="1"/>
  <c r="D27" i="19"/>
  <c r="I275" i="1"/>
  <c r="D27" i="18"/>
  <c r="I243" i="1"/>
  <c r="H243" i="1"/>
  <c r="D47" i="15"/>
  <c r="D28" i="14"/>
  <c r="I182" i="1"/>
  <c r="H182" i="1"/>
  <c r="H146" i="1"/>
  <c r="I146" i="1"/>
  <c r="D28" i="11"/>
  <c r="H122" i="1"/>
  <c r="I122" i="1"/>
  <c r="I118" i="1"/>
  <c r="H118" i="1"/>
  <c r="H126" i="1"/>
  <c r="I126" i="1"/>
  <c r="H104" i="1"/>
  <c r="I104" i="1"/>
  <c r="G91" i="1"/>
  <c r="G9" i="1"/>
  <c r="I100" i="1"/>
  <c r="H100" i="1"/>
  <c r="H106" i="1"/>
  <c r="I106" i="1"/>
  <c r="H102" i="1"/>
  <c r="I102" i="1"/>
  <c r="I84" i="1"/>
  <c r="H84" i="1"/>
  <c r="F8" i="1"/>
  <c r="F71" i="1"/>
  <c r="D46" i="5"/>
  <c r="G33" i="1"/>
  <c r="G41" i="1"/>
  <c r="F32" i="1"/>
  <c r="B8" i="2"/>
  <c r="G38" i="1"/>
  <c r="F6" i="1"/>
  <c r="F38" i="1"/>
  <c r="M9" i="2"/>
  <c r="M8" i="2"/>
  <c r="M11" i="2"/>
  <c r="M12" i="2"/>
  <c r="M7" i="2"/>
  <c r="M14" i="2"/>
  <c r="M15" i="2"/>
  <c r="M10" i="2"/>
  <c r="M19" i="2"/>
  <c r="M18" i="2"/>
  <c r="M13" i="2"/>
  <c r="G11" i="1"/>
  <c r="G131" i="1"/>
  <c r="H262" i="1"/>
  <c r="I262" i="1"/>
  <c r="I266" i="1"/>
  <c r="H266" i="1"/>
  <c r="C19" i="2"/>
  <c r="G44" i="1"/>
  <c r="G231" i="1"/>
  <c r="G16" i="1"/>
  <c r="H22" i="1"/>
  <c r="F211" i="1"/>
  <c r="F15" i="1"/>
  <c r="G18" i="1"/>
  <c r="G271" i="1"/>
  <c r="O6" i="2"/>
  <c r="P11" i="2" s="1"/>
  <c r="Q7" i="2"/>
  <c r="Q12" i="2"/>
  <c r="Q14" i="2"/>
  <c r="Q10" i="2"/>
  <c r="Q15" i="2"/>
  <c r="Q19" i="2"/>
  <c r="Q18" i="2"/>
  <c r="Q8" i="2"/>
  <c r="G23" i="1"/>
  <c r="G371" i="1"/>
  <c r="F291" i="1"/>
  <c r="F19" i="1"/>
  <c r="H216" i="1"/>
  <c r="I216" i="1"/>
  <c r="I226" i="1"/>
  <c r="H226" i="1"/>
  <c r="Q16" i="2"/>
  <c r="C7" i="2"/>
  <c r="G32" i="1"/>
  <c r="G19" i="1"/>
  <c r="G291" i="1"/>
  <c r="F13" i="1"/>
  <c r="F171" i="1"/>
  <c r="G151" i="1"/>
  <c r="G12" i="1"/>
  <c r="Q13" i="2"/>
  <c r="F51" i="1"/>
  <c r="F7" i="1"/>
  <c r="Q17" i="2"/>
  <c r="F12" i="1"/>
  <c r="F151" i="1"/>
  <c r="D47" i="12"/>
  <c r="D46" i="6"/>
  <c r="I221" i="1"/>
  <c r="H221" i="1"/>
  <c r="B10" i="2"/>
  <c r="F35" i="1"/>
  <c r="B18" i="2"/>
  <c r="F43" i="1"/>
  <c r="F16" i="1"/>
  <c r="F231" i="1"/>
  <c r="B14" i="2"/>
  <c r="F39" i="1"/>
  <c r="I220" i="1"/>
  <c r="H220" i="1"/>
  <c r="H224" i="1"/>
  <c r="I224" i="1"/>
  <c r="M17" i="2"/>
  <c r="M16" i="2"/>
  <c r="D47" i="26"/>
  <c r="H411" i="1"/>
  <c r="I411" i="1"/>
  <c r="I217" i="1"/>
  <c r="H217" i="1"/>
  <c r="H222" i="1"/>
  <c r="I222" i="1"/>
  <c r="F20" i="1"/>
  <c r="F311" i="1"/>
  <c r="D46" i="4"/>
  <c r="F47" i="8"/>
  <c r="I223" i="1"/>
  <c r="H223" i="1"/>
  <c r="I202" i="1"/>
  <c r="H202" i="1"/>
  <c r="G15" i="1"/>
  <c r="G211" i="1"/>
  <c r="G311" i="1"/>
  <c r="G20" i="1"/>
  <c r="F18" i="1"/>
  <c r="F271" i="1"/>
  <c r="F21" i="1"/>
  <c r="F331" i="1"/>
  <c r="Q11" i="2"/>
  <c r="F131" i="1"/>
  <c r="F11" i="1"/>
  <c r="G8" i="1"/>
  <c r="G71" i="1"/>
  <c r="Q20" i="2"/>
  <c r="F91" i="1"/>
  <c r="F9" i="1"/>
  <c r="M20" i="2"/>
  <c r="K6" i="2"/>
  <c r="M21" i="2"/>
  <c r="H254" i="1"/>
  <c r="I254" i="1"/>
  <c r="I258" i="1"/>
  <c r="H258" i="1"/>
  <c r="G14" i="1"/>
  <c r="G191" i="1"/>
  <c r="C15" i="2"/>
  <c r="G40" i="1"/>
  <c r="I213" i="1"/>
  <c r="H213" i="1"/>
  <c r="I215" i="1"/>
  <c r="H215" i="1"/>
  <c r="I218" i="1"/>
  <c r="H218" i="1"/>
  <c r="I225" i="1"/>
  <c r="H225" i="1"/>
  <c r="G21" i="1"/>
  <c r="G331" i="1"/>
  <c r="G34" i="1"/>
  <c r="C9" i="2"/>
  <c r="G7" i="1"/>
  <c r="G51" i="1"/>
  <c r="I206" i="1"/>
  <c r="H206" i="1"/>
  <c r="C11" i="2"/>
  <c r="G36" i="1"/>
  <c r="B46" i="7"/>
  <c r="I212" i="1"/>
  <c r="H212" i="1"/>
  <c r="J391" i="1" l="1"/>
  <c r="K391" i="1"/>
  <c r="J371" i="1"/>
  <c r="K371" i="1"/>
  <c r="I23" i="1"/>
  <c r="K23" i="1"/>
  <c r="J23" i="1"/>
  <c r="K351" i="1"/>
  <c r="J351" i="1"/>
  <c r="K331" i="1"/>
  <c r="J331" i="1"/>
  <c r="I21" i="1"/>
  <c r="K21" i="1"/>
  <c r="J21" i="1"/>
  <c r="K311" i="1"/>
  <c r="J311" i="1"/>
  <c r="I20" i="1"/>
  <c r="K20" i="1"/>
  <c r="J20" i="1"/>
  <c r="I19" i="1"/>
  <c r="K19" i="1"/>
  <c r="J19" i="1"/>
  <c r="K291" i="1"/>
  <c r="J291" i="1"/>
  <c r="K271" i="1"/>
  <c r="J271" i="1"/>
  <c r="I18" i="1"/>
  <c r="K18" i="1"/>
  <c r="J18" i="1"/>
  <c r="I16" i="1"/>
  <c r="J16" i="1"/>
  <c r="K16" i="1"/>
  <c r="K231" i="1"/>
  <c r="J231" i="1"/>
  <c r="I15" i="1"/>
  <c r="K15" i="1"/>
  <c r="J15" i="1"/>
  <c r="J211" i="1"/>
  <c r="K211" i="1"/>
  <c r="I14" i="1"/>
  <c r="K14" i="1"/>
  <c r="J14" i="1"/>
  <c r="K191" i="1"/>
  <c r="J191" i="1"/>
  <c r="K12" i="1"/>
  <c r="J12" i="1"/>
  <c r="K151" i="1"/>
  <c r="J151" i="1"/>
  <c r="K11" i="1"/>
  <c r="J11" i="1"/>
  <c r="J131" i="1"/>
  <c r="K131" i="1"/>
  <c r="H10" i="1"/>
  <c r="K10" i="1"/>
  <c r="J10" i="1"/>
  <c r="K9" i="1"/>
  <c r="J9" i="1"/>
  <c r="J91" i="1"/>
  <c r="K91" i="1"/>
  <c r="K8" i="1"/>
  <c r="J8" i="1"/>
  <c r="J71" i="1"/>
  <c r="K71" i="1"/>
  <c r="J51" i="1"/>
  <c r="K51" i="1"/>
  <c r="K7" i="1"/>
  <c r="J7" i="1"/>
  <c r="H38" i="1"/>
  <c r="K38" i="1"/>
  <c r="J38" i="1"/>
  <c r="K36" i="1"/>
  <c r="J36" i="1"/>
  <c r="K44" i="1"/>
  <c r="J44" i="1"/>
  <c r="I43" i="1"/>
  <c r="J43" i="1"/>
  <c r="K43" i="1"/>
  <c r="K40" i="1"/>
  <c r="J40" i="1"/>
  <c r="K32" i="1"/>
  <c r="J32" i="1"/>
  <c r="I41" i="1"/>
  <c r="K41" i="1"/>
  <c r="J41" i="1"/>
  <c r="K45" i="1"/>
  <c r="J45" i="1"/>
  <c r="I46" i="1"/>
  <c r="K46" i="1"/>
  <c r="J46" i="1"/>
  <c r="K37" i="1"/>
  <c r="J37" i="1"/>
  <c r="K39" i="1"/>
  <c r="J39" i="1"/>
  <c r="K34" i="1"/>
  <c r="J34" i="1"/>
  <c r="K33" i="1"/>
  <c r="J33" i="1"/>
  <c r="J35" i="1"/>
  <c r="K35" i="1"/>
  <c r="K42" i="1"/>
  <c r="J42" i="1"/>
  <c r="I45" i="1"/>
  <c r="F5" i="1"/>
  <c r="H42" i="1"/>
  <c r="H9" i="2"/>
  <c r="H14" i="2"/>
  <c r="H39" i="1"/>
  <c r="H43" i="1"/>
  <c r="I39" i="1"/>
  <c r="H35" i="1"/>
  <c r="I42" i="1"/>
  <c r="I37" i="1"/>
  <c r="H351" i="1"/>
  <c r="I35" i="1"/>
  <c r="H46" i="1"/>
  <c r="H37" i="1"/>
  <c r="H19" i="2"/>
  <c r="H10" i="2"/>
  <c r="H45" i="1"/>
  <c r="H20" i="2"/>
  <c r="I351" i="1"/>
  <c r="H21" i="2"/>
  <c r="H11" i="2"/>
  <c r="H16" i="2"/>
  <c r="H12" i="2"/>
  <c r="H15" i="2"/>
  <c r="H7" i="2"/>
  <c r="H18" i="2"/>
  <c r="H6" i="2"/>
  <c r="H17" i="2"/>
  <c r="H8" i="2"/>
  <c r="H41" i="1"/>
  <c r="P7" i="2"/>
  <c r="E21" i="2"/>
  <c r="H33" i="1"/>
  <c r="F31" i="1"/>
  <c r="I391" i="1"/>
  <c r="H391" i="1"/>
  <c r="I10" i="1"/>
  <c r="E18" i="2"/>
  <c r="H91" i="1"/>
  <c r="I91" i="1"/>
  <c r="H9" i="1"/>
  <c r="I9" i="1"/>
  <c r="I38" i="1"/>
  <c r="E13" i="2"/>
  <c r="I33" i="1"/>
  <c r="E17" i="2"/>
  <c r="B6" i="2"/>
  <c r="H21" i="1"/>
  <c r="H311" i="1"/>
  <c r="I311" i="1"/>
  <c r="G31" i="1"/>
  <c r="G6" i="1"/>
  <c r="I12" i="1"/>
  <c r="H12" i="1"/>
  <c r="I291" i="1"/>
  <c r="H291" i="1"/>
  <c r="H18" i="1"/>
  <c r="E11" i="2"/>
  <c r="E9" i="2"/>
  <c r="H14" i="1"/>
  <c r="E12" i="2"/>
  <c r="E10" i="2"/>
  <c r="I151" i="1"/>
  <c r="H151" i="1"/>
  <c r="H19" i="1"/>
  <c r="H44" i="1"/>
  <c r="I44" i="1"/>
  <c r="I51" i="1"/>
  <c r="H51" i="1"/>
  <c r="H34" i="1"/>
  <c r="I34" i="1"/>
  <c r="H40" i="1"/>
  <c r="I40" i="1"/>
  <c r="L7" i="2"/>
  <c r="L8" i="2"/>
  <c r="L11" i="2"/>
  <c r="L6" i="2"/>
  <c r="L15" i="2"/>
  <c r="L12" i="2"/>
  <c r="L20" i="2"/>
  <c r="L19" i="2"/>
  <c r="L16" i="2"/>
  <c r="L13" i="2"/>
  <c r="L17" i="2"/>
  <c r="L14" i="2"/>
  <c r="L10" i="2"/>
  <c r="L21" i="2"/>
  <c r="L18" i="2"/>
  <c r="I211" i="1"/>
  <c r="H211" i="1"/>
  <c r="E8" i="2"/>
  <c r="H371" i="1"/>
  <c r="I371" i="1"/>
  <c r="P6" i="2"/>
  <c r="P15" i="2"/>
  <c r="P20" i="2"/>
  <c r="P19" i="2"/>
  <c r="P12" i="2"/>
  <c r="P16" i="2"/>
  <c r="P17" i="2"/>
  <c r="P13" i="2"/>
  <c r="P9" i="2"/>
  <c r="P14" i="2"/>
  <c r="P18" i="2"/>
  <c r="P8" i="2"/>
  <c r="P21" i="2"/>
  <c r="P10" i="2"/>
  <c r="H16" i="1"/>
  <c r="E19" i="2"/>
  <c r="L9" i="2"/>
  <c r="H36" i="1"/>
  <c r="I36" i="1"/>
  <c r="I191" i="1"/>
  <c r="H191" i="1"/>
  <c r="I8" i="1"/>
  <c r="H8" i="1"/>
  <c r="H32" i="1"/>
  <c r="I32" i="1"/>
  <c r="H11" i="1"/>
  <c r="I11" i="1"/>
  <c r="E20" i="2"/>
  <c r="E7" i="2"/>
  <c r="C6" i="2"/>
  <c r="D11" i="2" s="1"/>
  <c r="E16" i="2"/>
  <c r="E14" i="2"/>
  <c r="H7" i="1"/>
  <c r="I7" i="1"/>
  <c r="H331" i="1"/>
  <c r="I331" i="1"/>
  <c r="E15" i="2"/>
  <c r="I71" i="1"/>
  <c r="H71" i="1"/>
  <c r="H20" i="1"/>
  <c r="H15" i="1"/>
  <c r="H23" i="1"/>
  <c r="I271" i="1"/>
  <c r="H271" i="1"/>
  <c r="I231" i="1"/>
  <c r="H231" i="1"/>
  <c r="I131" i="1"/>
  <c r="H131" i="1"/>
  <c r="K6" i="1" l="1"/>
  <c r="J6" i="1"/>
  <c r="J31" i="1"/>
  <c r="K31" i="1"/>
  <c r="D15" i="2"/>
  <c r="D7" i="2"/>
  <c r="D19" i="2"/>
  <c r="D6" i="2"/>
  <c r="D17" i="2"/>
  <c r="D13" i="2"/>
  <c r="D8" i="2"/>
  <c r="D16" i="2"/>
  <c r="D20" i="2"/>
  <c r="D10" i="2"/>
  <c r="D21" i="2"/>
  <c r="D18" i="2"/>
  <c r="D12" i="2"/>
  <c r="D14" i="2"/>
  <c r="D9" i="2"/>
  <c r="I6" i="1"/>
  <c r="H6" i="1"/>
  <c r="I31" i="1"/>
  <c r="H31" i="1"/>
  <c r="J14" i="18" l="1"/>
  <c r="G259" i="1" s="1"/>
  <c r="N6" i="18"/>
  <c r="J259" i="1" l="1"/>
  <c r="K259" i="1"/>
  <c r="J6" i="18"/>
  <c r="G17" i="1" s="1"/>
  <c r="H259" i="1"/>
  <c r="I259" i="1"/>
  <c r="K17" i="1" l="1"/>
  <c r="J17" i="1"/>
  <c r="I17" i="1"/>
  <c r="G251" i="1"/>
  <c r="H17" i="1"/>
  <c r="I251" i="1" l="1"/>
  <c r="K251" i="1"/>
  <c r="J251" i="1"/>
  <c r="H251" i="1"/>
  <c r="G177" i="1" l="1"/>
  <c r="H177" i="1" l="1"/>
  <c r="K177" i="1"/>
  <c r="J177" i="1"/>
  <c r="I177" i="1"/>
  <c r="J13" i="14"/>
  <c r="Q6" i="14"/>
  <c r="G178" i="1" l="1"/>
  <c r="K178" i="1" s="1"/>
  <c r="J6" i="14"/>
  <c r="G13" i="1" s="1"/>
  <c r="H178" i="1" l="1"/>
  <c r="J178" i="1"/>
  <c r="I178" i="1"/>
  <c r="I13" i="1"/>
  <c r="H13" i="1"/>
  <c r="K13" i="1"/>
  <c r="J13" i="1"/>
  <c r="G171" i="1"/>
  <c r="G5" i="1"/>
  <c r="J5" i="1" s="1"/>
  <c r="H171" i="1" l="1"/>
  <c r="K171" i="1"/>
  <c r="J171" i="1"/>
  <c r="I171" i="1"/>
  <c r="K5" i="1"/>
  <c r="I5" i="1"/>
  <c r="H5" i="1"/>
</calcChain>
</file>

<file path=xl/comments1.xml><?xml version="1.0" encoding="utf-8"?>
<comments xmlns="http://schemas.openxmlformats.org/spreadsheetml/2006/main">
  <authors>
    <author>user</author>
  </authors>
  <commentList>
    <comment ref="P26" authorId="0" shapeId="0">
      <text>
        <r>
          <rPr>
            <b/>
            <sz val="12"/>
            <color indexed="81"/>
            <rFont val="돋움"/>
            <family val="3"/>
            <charset val="129"/>
          </rPr>
          <t>방범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경비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안내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탐지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사냥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등
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경찰견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군견</t>
        </r>
        <r>
          <rPr>
            <b/>
            <sz val="12"/>
            <color indexed="81"/>
            <rFont val="Tahoma"/>
            <family val="2"/>
          </rPr>
          <t xml:space="preserve">,  </t>
        </r>
        <r>
          <rPr>
            <b/>
            <sz val="12"/>
            <color indexed="81"/>
            <rFont val="돋움"/>
            <family val="3"/>
            <charset val="129"/>
          </rPr>
          <t>장애인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보조견</t>
        </r>
        <r>
          <rPr>
            <b/>
            <sz val="12"/>
            <color indexed="81"/>
            <rFont val="Tahoma"/>
            <family val="2"/>
          </rPr>
          <t xml:space="preserve">, 
</t>
        </r>
        <r>
          <rPr>
            <b/>
            <sz val="12"/>
            <color indexed="81"/>
            <rFont val="돋움"/>
            <family val="3"/>
            <charset val="129"/>
          </rPr>
          <t>진도견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등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포함</t>
        </r>
        <r>
          <rPr>
            <b/>
            <sz val="12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<sst xmlns="http://schemas.openxmlformats.org/spreadsheetml/2006/main" count="2982" uniqueCount="397">
  <si>
    <t>17-2 타조 연령별.성별.종별 마리수</t>
  </si>
  <si>
    <t>18-3 오소리 연령별.성별.종별 마리수</t>
  </si>
  <si>
    <t xml:space="preserve"> 3-1 돼지 사육규모별 가구수</t>
  </si>
  <si>
    <t xml:space="preserve"> 3-2 돼지 사육규모별 마리수</t>
  </si>
  <si>
    <t xml:space="preserve"> 1-1 한우 사육규모별 가구수</t>
  </si>
  <si>
    <t>사   육   군   수   (군)</t>
  </si>
  <si>
    <t xml:space="preserve"> 1-3 한우 연령별.성별 마리수</t>
  </si>
  <si>
    <t xml:space="preserve"> 4-6 육계 사육규모별 가구수</t>
  </si>
  <si>
    <t xml:space="preserve"> 4-2 닭 사육규모별 마리수</t>
  </si>
  <si>
    <t xml:space="preserve"> 4-7 육계 사육규모별 마리수 </t>
  </si>
  <si>
    <t>30,000~
  39,999</t>
  </si>
  <si>
    <t xml:space="preserve"> 2-3 젖소 연령별.성별 마리수</t>
  </si>
  <si>
    <t xml:space="preserve"> 2-2 젖소 사육규모별 마리수</t>
  </si>
  <si>
    <t xml:space="preserve"> 4-1 닭 사육규모별 가구수</t>
  </si>
  <si>
    <t>40,000~
  49,999</t>
  </si>
  <si>
    <t>사  육  마  리  수  (필)</t>
  </si>
  <si>
    <t>개량종중 사육형태별 호수 및 군수</t>
  </si>
  <si>
    <t>사  육  마  리  수  (두)</t>
  </si>
  <si>
    <t xml:space="preserve"> 1-2 한우 사육규모별 마리수</t>
  </si>
  <si>
    <t>사  육  가  구  수  (호)</t>
  </si>
  <si>
    <t xml:space="preserve"> 2-1 젖소 사육규모별 가구수</t>
  </si>
  <si>
    <t>50,000~
  99,999</t>
  </si>
  <si>
    <t>14-1 메추리 사육규모별 가구수</t>
  </si>
  <si>
    <t xml:space="preserve"> 1-1 육우 사육규모별 가구수</t>
  </si>
  <si>
    <t xml:space="preserve"> 1-2 육우 사육규모별 마리수</t>
  </si>
  <si>
    <t>9-2 토끼 사육규모별 마리수</t>
  </si>
  <si>
    <t xml:space="preserve"> 1-3 한육우 연령별.성별 마리수</t>
  </si>
  <si>
    <t xml:space="preserve"> 1-2 한육우 사육규모별 마리수</t>
  </si>
  <si>
    <t>14-3 메추리 연령별.성별 마리수</t>
  </si>
  <si>
    <t>18-1 오소리 사육규모별 가구수</t>
  </si>
  <si>
    <t>18-2 오소리 사육규모별 마리수</t>
  </si>
  <si>
    <t xml:space="preserve"> 4-3 닭 연령별. 용도별 마리수</t>
  </si>
  <si>
    <t xml:space="preserve"> 3-3 돼지 연령별.성별 마리수</t>
  </si>
  <si>
    <t xml:space="preserve"> 1-1 한육우 사육규모별 가구수</t>
  </si>
  <si>
    <t>7-2 면양 사육규모별 마리수</t>
  </si>
  <si>
    <t>12-2 칠면조 연령별.성별 마리수</t>
  </si>
  <si>
    <t>11-2 오리 사육규모별 마리수</t>
  </si>
  <si>
    <t>13-2 거위 연령별.성별 마리수</t>
  </si>
  <si>
    <t>9-1 토끼 사육규모별 가구수</t>
  </si>
  <si>
    <t>7-1 면양 사육규모별 가구수</t>
  </si>
  <si>
    <t>14-2 메추리 사육규모별 마리수</t>
  </si>
  <si>
    <t xml:space="preserve"> 1-3 육우 연령별.성별 마리수</t>
  </si>
  <si>
    <t>11-1 오리 사육규모별 가구수</t>
  </si>
  <si>
    <t>1,000
~1,999</t>
  </si>
  <si>
    <t>1,000~
  2,999</t>
  </si>
  <si>
    <t>전          업</t>
  </si>
  <si>
    <t>3,000~
  4,999</t>
  </si>
  <si>
    <t>1,000~
  1,499</t>
  </si>
  <si>
    <t>부          업</t>
  </si>
  <si>
    <t>2,000~
  2,999</t>
  </si>
  <si>
    <t>초생추 (35일 미만)</t>
  </si>
  <si>
    <t>1,000~
  9,999</t>
  </si>
  <si>
    <t>5,000~
  9,999</t>
  </si>
  <si>
    <t>1 ~ 2 세  미 만</t>
  </si>
  <si>
    <t>1,000~
  4,999</t>
  </si>
  <si>
    <t>1,000~
  1,999</t>
  </si>
  <si>
    <t>( 단위 : 호, 군 )</t>
  </si>
  <si>
    <t>100000~
199999</t>
  </si>
  <si>
    <r>
      <t>2,000~
  2,999</t>
    </r>
    <r>
      <rPr>
        <sz val="12"/>
        <rFont val="한컴바탕"/>
        <family val="1"/>
        <charset val="129"/>
      </rPr>
      <t/>
    </r>
  </si>
  <si>
    <r>
      <t>3,000~
  4,999</t>
    </r>
    <r>
      <rPr>
        <sz val="12"/>
        <rFont val="한컴바탕"/>
        <family val="1"/>
        <charset val="129"/>
      </rPr>
      <t/>
    </r>
  </si>
  <si>
    <r>
      <t>5,000~
  9,999</t>
    </r>
    <r>
      <rPr>
        <sz val="12"/>
        <rFont val="한컴바탕"/>
        <family val="1"/>
        <charset val="129"/>
      </rPr>
      <t/>
    </r>
  </si>
  <si>
    <t>9-4 모용종토끼 사육규모별 가구수 및 마리수</t>
  </si>
  <si>
    <t>9-5 모피용종토끼 사육규모별 가구수 및 마리수</t>
  </si>
  <si>
    <t>12-1 칠면조 사육규모별 가구수 및 마리수</t>
  </si>
  <si>
    <t>16-1 관상조 사육규모별 가구수 및 마리수</t>
  </si>
  <si>
    <t>15-2 꿀벌 종별.사육형태별 가구수 및 군수</t>
  </si>
  <si>
    <t>6개월 이상</t>
  </si>
  <si>
    <t>6개월 미만</t>
  </si>
  <si>
    <t>200~499</t>
  </si>
  <si>
    <t>고 정 양 봉</t>
  </si>
  <si>
    <t>재 래 종</t>
  </si>
  <si>
    <t>카
나
리
아</t>
  </si>
  <si>
    <t>10~19</t>
  </si>
  <si>
    <t>20~39</t>
  </si>
  <si>
    <t>이 동 양 봉</t>
  </si>
  <si>
    <t>4. 닭</t>
  </si>
  <si>
    <t>8개월 이상</t>
  </si>
  <si>
    <t>50~99</t>
  </si>
  <si>
    <t>40~49</t>
  </si>
  <si>
    <t>500~999</t>
  </si>
  <si>
    <t>100~199</t>
  </si>
  <si>
    <t>1~499</t>
  </si>
  <si>
    <t>1년이상</t>
  </si>
  <si>
    <t>14. 메추리</t>
  </si>
  <si>
    <t>9. 토  끼</t>
  </si>
  <si>
    <t>7. 면  양</t>
  </si>
  <si>
    <t>100
 이상</t>
  </si>
  <si>
    <t>10~49</t>
  </si>
  <si>
    <t>합  계</t>
  </si>
  <si>
    <t>20~29</t>
  </si>
  <si>
    <t>200~299</t>
  </si>
  <si>
    <t>300~399</t>
  </si>
  <si>
    <t>400~499</t>
  </si>
  <si>
    <t>30~39</t>
  </si>
  <si>
    <t>500이상</t>
  </si>
  <si>
    <t>합    계</t>
  </si>
  <si>
    <t>30~~49</t>
  </si>
  <si>
    <t>100~299</t>
  </si>
  <si>
    <t>1 세 미 만</t>
  </si>
  <si>
    <t>300~499</t>
  </si>
  <si>
    <t>30~49</t>
  </si>
  <si>
    <t>2. 젖  소</t>
  </si>
  <si>
    <t>2개월
미 만</t>
  </si>
  <si>
    <t>3. 돼  지</t>
  </si>
  <si>
    <t>2 세 이 상</t>
  </si>
  <si>
    <t>6 ~ 8개월</t>
  </si>
  <si>
    <t>3~6개월미만</t>
  </si>
  <si>
    <t>6개월이상</t>
  </si>
  <si>
    <t>3개월미만</t>
  </si>
  <si>
    <t>3 세 미 만</t>
  </si>
  <si>
    <t>3 세 이 상</t>
  </si>
  <si>
    <t>1,000이상</t>
  </si>
  <si>
    <t>종     별</t>
  </si>
  <si>
    <t>1 세 이 상</t>
  </si>
  <si>
    <t>500
이상</t>
  </si>
  <si>
    <t>18개월 이상</t>
  </si>
  <si>
    <t>레드
디어</t>
  </si>
  <si>
    <t>18개월 미만</t>
  </si>
  <si>
    <t>1~19</t>
  </si>
  <si>
    <t>20~49</t>
  </si>
  <si>
    <t>12개월 이상</t>
  </si>
  <si>
    <t>1~99</t>
  </si>
  <si>
    <t>50~199</t>
  </si>
  <si>
    <t xml:space="preserve">    계</t>
  </si>
  <si>
    <t>개량종
(애완용)</t>
  </si>
  <si>
    <t>1년이상
(산란용)</t>
  </si>
  <si>
    <t>1년~3년 미만</t>
  </si>
  <si>
    <t>( 단위 : 두 )</t>
  </si>
  <si>
    <t>( 단위 : 수 )</t>
  </si>
  <si>
    <t>200,000
이상</t>
  </si>
  <si>
    <t>500~
999</t>
  </si>
  <si>
    <t>11. 오  리</t>
  </si>
  <si>
    <t>50~
  99</t>
  </si>
  <si>
    <t>200~
  299</t>
  </si>
  <si>
    <t>300~
  499</t>
  </si>
  <si>
    <t>100~
  199</t>
  </si>
  <si>
    <t>1,000
 이상</t>
  </si>
  <si>
    <t>500~
 999</t>
  </si>
  <si>
    <t>( 단위 : 호 )</t>
  </si>
  <si>
    <t>10,000
  이상</t>
  </si>
  <si>
    <t>2 ~ 4 개 월</t>
  </si>
  <si>
    <t>4 ~ 6 개 월</t>
  </si>
  <si>
    <t>연   령   별</t>
  </si>
  <si>
    <t>용   도   별</t>
  </si>
  <si>
    <t>종        별</t>
  </si>
  <si>
    <t>연 령 별 . 성 별</t>
  </si>
  <si>
    <t>( 단위 : 필 )</t>
  </si>
  <si>
    <t>재래산양
(잡종)</t>
  </si>
  <si>
    <t>모  피  용  종</t>
  </si>
  <si>
    <t>2,000
이상</t>
  </si>
  <si>
    <t>100~
  499</t>
  </si>
  <si>
    <t>50,000
  이상</t>
  </si>
  <si>
    <t>6~12개월 미만</t>
  </si>
  <si>
    <t>500~
  999</t>
  </si>
  <si>
    <t>어미 (35일 이상)</t>
  </si>
  <si>
    <t>5,000
이상</t>
  </si>
  <si>
    <t>아메리칸
블랙종</t>
  </si>
  <si>
    <t>종       별</t>
  </si>
  <si>
    <t>1,000
  이상</t>
  </si>
  <si>
    <t>돼      지</t>
  </si>
  <si>
    <t>젖      소</t>
  </si>
  <si>
    <t>마      필</t>
  </si>
  <si>
    <t>면      양</t>
  </si>
  <si>
    <t>거      위</t>
  </si>
  <si>
    <t>토      끼</t>
  </si>
  <si>
    <t>사      슴</t>
  </si>
  <si>
    <t>오      리</t>
  </si>
  <si>
    <t>꿀      벌</t>
  </si>
  <si>
    <t>타      조</t>
  </si>
  <si>
    <t>500
~999</t>
  </si>
  <si>
    <t>100
~499</t>
  </si>
  <si>
    <t>육용종
(잡종)</t>
  </si>
  <si>
    <t>(단위 : 호, 두)</t>
  </si>
  <si>
    <t>(단위 : 호, 필)</t>
  </si>
  <si>
    <t>(단위 : 호, 군)</t>
  </si>
  <si>
    <t>(단위 : 호, 수)</t>
  </si>
  <si>
    <t>500,000
이상</t>
  </si>
  <si>
    <t>사  육  마  리  수  (수)</t>
  </si>
  <si>
    <t>30,000~
  49,999</t>
  </si>
  <si>
    <t>10,000~
  29,999</t>
  </si>
  <si>
    <t>19-1 꿩 사육규모별 가구수</t>
  </si>
  <si>
    <t xml:space="preserve"> 19-2 꿩 사육규모별 마리수 </t>
  </si>
  <si>
    <t>100,000~
  199,999</t>
  </si>
  <si>
    <t>200,000~
  299,999</t>
  </si>
  <si>
    <t>300,000~
  499,999</t>
  </si>
  <si>
    <r>
      <t>20,000~
  29,999</t>
    </r>
    <r>
      <rPr>
        <sz val="12"/>
        <rFont val="한컴바탕"/>
        <family val="1"/>
        <charset val="129"/>
      </rPr>
      <t/>
    </r>
  </si>
  <si>
    <r>
      <t>30,000~
  49,999</t>
    </r>
    <r>
      <rPr>
        <sz val="12"/>
        <rFont val="한컴바탕"/>
        <family val="1"/>
        <charset val="129"/>
      </rPr>
      <t/>
    </r>
  </si>
  <si>
    <t>모용종</t>
  </si>
  <si>
    <t>소계</t>
  </si>
  <si>
    <t>1~4</t>
  </si>
  <si>
    <t>1~9</t>
  </si>
  <si>
    <t>5~9</t>
  </si>
  <si>
    <t>렉스</t>
  </si>
  <si>
    <t>말</t>
  </si>
  <si>
    <t>노새</t>
  </si>
  <si>
    <t>재래종</t>
  </si>
  <si>
    <t>당나귀</t>
  </si>
  <si>
    <t>유산양</t>
  </si>
  <si>
    <t>개량종</t>
  </si>
  <si>
    <t>친치라</t>
  </si>
  <si>
    <t>엘크</t>
  </si>
  <si>
    <t>순록</t>
  </si>
  <si>
    <t>진돗개</t>
  </si>
  <si>
    <t>잡종</t>
  </si>
  <si>
    <t>육용종</t>
  </si>
  <si>
    <t>산란종</t>
  </si>
  <si>
    <t>호
수</t>
  </si>
  <si>
    <t>두
수</t>
  </si>
  <si>
    <t>교잡종</t>
  </si>
  <si>
    <t>닭</t>
  </si>
  <si>
    <t>개</t>
  </si>
  <si>
    <t>오골계</t>
  </si>
  <si>
    <t>육계</t>
  </si>
  <si>
    <t>산란계</t>
  </si>
  <si>
    <t>꿩</t>
  </si>
  <si>
    <t>종계</t>
  </si>
  <si>
    <t>구분</t>
  </si>
  <si>
    <t>겸용계</t>
  </si>
  <si>
    <t>두수</t>
  </si>
  <si>
    <t>토종닭</t>
  </si>
  <si>
    <t>농가수</t>
  </si>
  <si>
    <t>젖소</t>
  </si>
  <si>
    <t>점유율</t>
  </si>
  <si>
    <t>돼지</t>
  </si>
  <si>
    <t>한육우</t>
  </si>
  <si>
    <t>합 계</t>
  </si>
  <si>
    <t>종별</t>
  </si>
  <si>
    <t>C/A</t>
  </si>
  <si>
    <t>C-A</t>
  </si>
  <si>
    <t>C-B</t>
  </si>
  <si>
    <t>C/B</t>
  </si>
  <si>
    <t>기타</t>
  </si>
  <si>
    <t>암</t>
  </si>
  <si>
    <t>수</t>
  </si>
  <si>
    <t>합계</t>
  </si>
  <si>
    <t>계</t>
  </si>
  <si>
    <t>꽃사슴</t>
  </si>
  <si>
    <t>호수</t>
  </si>
  <si>
    <t>군수</t>
  </si>
  <si>
    <t>당진시</t>
  </si>
  <si>
    <t>시군별</t>
  </si>
  <si>
    <t>금산군</t>
  </si>
  <si>
    <t>예산군</t>
  </si>
  <si>
    <t>&lt;꿩&gt;</t>
  </si>
  <si>
    <t>공주시</t>
  </si>
  <si>
    <t>논산시</t>
  </si>
  <si>
    <t>서천군</t>
  </si>
  <si>
    <t>태안군</t>
  </si>
  <si>
    <t>&lt;닭&gt;</t>
  </si>
  <si>
    <t>아산시</t>
  </si>
  <si>
    <t>&lt;개&gt;</t>
  </si>
  <si>
    <t>홍성군</t>
  </si>
  <si>
    <t>부여군</t>
  </si>
  <si>
    <t>청양군</t>
  </si>
  <si>
    <t>서산시</t>
  </si>
  <si>
    <t>계룡시</t>
  </si>
  <si>
    <t>천안시</t>
  </si>
  <si>
    <t>보령시</t>
  </si>
  <si>
    <t>17-1 타조 사육규모별 가구수 및 마리수</t>
  </si>
  <si>
    <t>15-1 꿀벌 사육규모별 가구수 및 군수</t>
  </si>
  <si>
    <t>13-1 거위 사육규모별 가구수 및 마리수</t>
  </si>
  <si>
    <t>11-3 오리 연령별.성별.종별 마리수</t>
  </si>
  <si>
    <t>10-2 개 연령별.성별.종별 마리수</t>
  </si>
  <si>
    <t>10-1 개 사육규모별 가구수 및 마리수</t>
  </si>
  <si>
    <t>9-3 토끼 연령별.성별.종별 마리수</t>
  </si>
  <si>
    <t>8-2 사슴 연령별.성별.종별 마리수</t>
  </si>
  <si>
    <t>8-1 사슴 사육규모별 가구수 및 마리수</t>
  </si>
  <si>
    <t>7-3 면양 연령별.성별.종별 마리수</t>
  </si>
  <si>
    <t>연   령   별   .    성   별</t>
  </si>
  <si>
    <t>종  별  가  구  수  및  군  수</t>
  </si>
  <si>
    <t xml:space="preserve"> 19-3 꿩 연령별.성별.종별 마리수</t>
  </si>
  <si>
    <t>개  량  종</t>
  </si>
  <si>
    <t>비
둘
기</t>
  </si>
  <si>
    <t>십
자
매</t>
  </si>
  <si>
    <t>잉
꼬</t>
  </si>
  <si>
    <t>금
화
초</t>
  </si>
  <si>
    <t>문
조</t>
  </si>
  <si>
    <t>기
타</t>
  </si>
  <si>
    <t>12개월 미만</t>
  </si>
  <si>
    <t>붉은
목종</t>
  </si>
  <si>
    <t>푸른
목종</t>
  </si>
  <si>
    <t>18. 오소리</t>
  </si>
  <si>
    <t>참오소리</t>
  </si>
  <si>
    <t>돼지코
오소리</t>
  </si>
  <si>
    <t>(단위:수)</t>
  </si>
  <si>
    <t>3년 이상</t>
  </si>
  <si>
    <t>칠  면  조</t>
  </si>
  <si>
    <t>메  추  리</t>
  </si>
  <si>
    <t>오  소  리</t>
  </si>
  <si>
    <t>지  렁  이</t>
  </si>
  <si>
    <t>산란중추</t>
  </si>
  <si>
    <t>일반산란</t>
  </si>
  <si>
    <t>관  상  조</t>
  </si>
  <si>
    <t>1. 한우</t>
  </si>
  <si>
    <t>1. 육우</t>
  </si>
  <si>
    <t>100이상</t>
  </si>
  <si>
    <t>점유순위</t>
  </si>
  <si>
    <t>모
란
앵
무</t>
  </si>
  <si>
    <t>1. 한육우</t>
  </si>
  <si>
    <t>1년 미만</t>
  </si>
  <si>
    <t>&lt;한육우&gt;</t>
  </si>
  <si>
    <t>&lt;관상조&gt;</t>
  </si>
  <si>
    <t>&lt;오소리&gt;</t>
  </si>
  <si>
    <t>&lt;매추리&gt;</t>
  </si>
  <si>
    <t>&lt;사슴&gt;</t>
  </si>
  <si>
    <t>&lt;타조&gt;</t>
  </si>
  <si>
    <t>&lt;칠면조&gt;</t>
  </si>
  <si>
    <t>&lt;면양&gt;</t>
  </si>
  <si>
    <t>&lt;꿀벌&gt;</t>
  </si>
  <si>
    <t>&lt;돼지&gt;</t>
  </si>
  <si>
    <t>&lt;마필&gt;</t>
  </si>
  <si>
    <t>&lt;거위&gt;</t>
  </si>
  <si>
    <t>&lt;오리&gt;</t>
  </si>
  <si>
    <t>&lt;젖소&gt;</t>
  </si>
  <si>
    <t>&lt;토끼&gt;</t>
  </si>
  <si>
    <t>&lt;지렁이&gt;</t>
  </si>
  <si>
    <t>19. 꿩</t>
  </si>
  <si>
    <r>
      <t>1,500~
  1,999</t>
    </r>
    <r>
      <rPr>
        <sz val="12"/>
        <rFont val="한컴바탕"/>
        <family val="1"/>
        <charset val="129"/>
      </rPr>
      <t/>
    </r>
  </si>
  <si>
    <t>&lt; 총 괄 &gt;</t>
    <phoneticPr fontId="32" type="noConversion"/>
  </si>
  <si>
    <t>가 축 실 수 조 사 서</t>
    <phoneticPr fontId="32" type="noConversion"/>
  </si>
  <si>
    <t>21-1 기러기 사육규모별 가구수 및 마리수</t>
    <phoneticPr fontId="32" type="noConversion"/>
  </si>
  <si>
    <t>8. 사  슴</t>
    <phoneticPr fontId="32" type="noConversion"/>
  </si>
  <si>
    <t>10. 개</t>
    <phoneticPr fontId="32" type="noConversion"/>
  </si>
  <si>
    <t>12. 칠면조</t>
    <phoneticPr fontId="32" type="noConversion"/>
  </si>
  <si>
    <t>13. 거  위</t>
    <phoneticPr fontId="32" type="noConversion"/>
  </si>
  <si>
    <t>15. 꿀  벌</t>
    <phoneticPr fontId="32" type="noConversion"/>
  </si>
  <si>
    <t>16. 관상조</t>
    <phoneticPr fontId="32" type="noConversion"/>
  </si>
  <si>
    <t>16-2 관상조 종별, 사육형태별 사육마리수</t>
    <phoneticPr fontId="32" type="noConversion"/>
  </si>
  <si>
    <t>17. 타  조</t>
    <phoneticPr fontId="32" type="noConversion"/>
  </si>
  <si>
    <t>21. 기러기</t>
    <phoneticPr fontId="32" type="noConversion"/>
  </si>
  <si>
    <t>6. 염  소</t>
    <phoneticPr fontId="32" type="noConversion"/>
  </si>
  <si>
    <t>6-1 염소 사육규모별 가구수</t>
    <phoneticPr fontId="32" type="noConversion"/>
  </si>
  <si>
    <t>6-2 염소 사육규모별 마리수</t>
    <phoneticPr fontId="32" type="noConversion"/>
  </si>
  <si>
    <t>6-3 염소 연령별.성별.종별 마리수</t>
    <phoneticPr fontId="32" type="noConversion"/>
  </si>
  <si>
    <t>500~699</t>
    <phoneticPr fontId="32" type="noConversion"/>
  </si>
  <si>
    <t>700~999</t>
    <phoneticPr fontId="32" type="noConversion"/>
  </si>
  <si>
    <t>10,000~
14,999</t>
    <phoneticPr fontId="32" type="noConversion"/>
  </si>
  <si>
    <t>15,000~
19,999</t>
    <phoneticPr fontId="32" type="noConversion"/>
  </si>
  <si>
    <t>2,000
~4,999</t>
    <phoneticPr fontId="32" type="noConversion"/>
  </si>
  <si>
    <t>5,000이상</t>
    <phoneticPr fontId="32" type="noConversion"/>
  </si>
  <si>
    <r>
      <t>10,000~
  14,999</t>
    </r>
    <r>
      <rPr>
        <sz val="12"/>
        <rFont val="한컴바탕"/>
        <family val="1"/>
        <charset val="129"/>
      </rPr>
      <t/>
    </r>
    <phoneticPr fontId="32" type="noConversion"/>
  </si>
  <si>
    <r>
      <t>15,000~
  29,999</t>
    </r>
    <r>
      <rPr>
        <sz val="12"/>
        <rFont val="한컴바탕"/>
        <family val="1"/>
        <charset val="129"/>
      </rPr>
      <t/>
    </r>
    <phoneticPr fontId="32" type="noConversion"/>
  </si>
  <si>
    <t>사 육  목 적 별</t>
    <phoneticPr fontId="32" type="noConversion"/>
  </si>
  <si>
    <t>반려
(애완)</t>
  </si>
  <si>
    <t>특수목적</t>
    <phoneticPr fontId="32" type="noConversion"/>
  </si>
  <si>
    <t>12-2 기러기 연령별.성별 마리수</t>
    <phoneticPr fontId="32" type="noConversion"/>
  </si>
  <si>
    <t>&lt;염소&gt;</t>
    <phoneticPr fontId="32" type="noConversion"/>
  </si>
  <si>
    <t>&lt;기러기&gt;</t>
    <phoneticPr fontId="32" type="noConversion"/>
  </si>
  <si>
    <t>* 2018. 09. 01. 축산법에 의거 가축의 범주에 포함된 "기러기" 추가 조사</t>
    <phoneticPr fontId="32" type="noConversion"/>
  </si>
  <si>
    <t>(단위 : 호, ㎡)</t>
    <phoneticPr fontId="32" type="noConversion"/>
  </si>
  <si>
    <t>(단위 : 호, 두, 수, 필, 군, ㎡)</t>
    <phoneticPr fontId="32" type="noConversion"/>
  </si>
  <si>
    <t>기  러  기</t>
    <phoneticPr fontId="32" type="noConversion"/>
  </si>
  <si>
    <t>한(육)우</t>
    <phoneticPr fontId="32" type="noConversion"/>
  </si>
  <si>
    <t>계</t>
    <phoneticPr fontId="32" type="noConversion"/>
  </si>
  <si>
    <t>염      소</t>
    <phoneticPr fontId="32" type="noConversion"/>
  </si>
  <si>
    <t xml:space="preserve">        시기별
축종별</t>
    <phoneticPr fontId="32" type="noConversion"/>
  </si>
  <si>
    <t>증감(마릿수)</t>
    <phoneticPr fontId="32" type="noConversion"/>
  </si>
  <si>
    <t>대비(마릿수)</t>
    <phoneticPr fontId="32" type="noConversion"/>
  </si>
  <si>
    <t>농가수</t>
    <phoneticPr fontId="32" type="noConversion"/>
  </si>
  <si>
    <t>마릿수(A)</t>
    <phoneticPr fontId="32" type="noConversion"/>
  </si>
  <si>
    <t>마릿수(B)</t>
    <phoneticPr fontId="32" type="noConversion"/>
  </si>
  <si>
    <t>마릿수(C)</t>
    <phoneticPr fontId="32" type="noConversion"/>
  </si>
  <si>
    <t>가 축 실 수 조 사 서</t>
    <phoneticPr fontId="32" type="noConversion"/>
  </si>
  <si>
    <t>20. 지 렁 이</t>
    <phoneticPr fontId="32" type="noConversion"/>
  </si>
  <si>
    <t>20-1 지렁이 사육규모별 가구수 및 면적</t>
    <phoneticPr fontId="32" type="noConversion"/>
  </si>
  <si>
    <t>사  육  면  적  (㎡)</t>
    <phoneticPr fontId="32" type="noConversion"/>
  </si>
  <si>
    <t>1~599</t>
    <phoneticPr fontId="32" type="noConversion"/>
  </si>
  <si>
    <t>600~999</t>
    <phoneticPr fontId="32" type="noConversion"/>
  </si>
  <si>
    <t>1000~
1999</t>
    <phoneticPr fontId="32" type="noConversion"/>
  </si>
  <si>
    <t>2000~
2999</t>
    <phoneticPr fontId="32" type="noConversion"/>
  </si>
  <si>
    <t>3000
이상</t>
    <phoneticPr fontId="32" type="noConversion"/>
  </si>
  <si>
    <t>1000~
1999</t>
  </si>
  <si>
    <t>2000~
2999</t>
  </si>
  <si>
    <t>3000
이상</t>
  </si>
  <si>
    <t>천안시</t>
    <phoneticPr fontId="32" type="noConversion"/>
  </si>
  <si>
    <t>태안군</t>
    <phoneticPr fontId="32" type="noConversion"/>
  </si>
  <si>
    <t>사육면적(A)</t>
    <phoneticPr fontId="32" type="noConversion"/>
  </si>
  <si>
    <t>사육면적(B)</t>
    <phoneticPr fontId="32" type="noConversion"/>
  </si>
  <si>
    <t>사육면적(C)</t>
    <phoneticPr fontId="32" type="noConversion"/>
  </si>
  <si>
    <t>5-1 말 사육규모별 가구수 및 마리수</t>
    <phoneticPr fontId="32" type="noConversion"/>
  </si>
  <si>
    <t>5-2 말 연령별.성별.종별 마리수</t>
    <phoneticPr fontId="32" type="noConversion"/>
  </si>
  <si>
    <t>가 축 실 수 조 사 서</t>
    <phoneticPr fontId="32" type="noConversion"/>
  </si>
  <si>
    <t xml:space="preserve"> ( 단위 : 호 )</t>
    <phoneticPr fontId="32" type="noConversion"/>
  </si>
  <si>
    <t>( 단위 : 두 )</t>
    <phoneticPr fontId="32" type="noConversion"/>
  </si>
  <si>
    <t>( 단위 : 수 )</t>
    <phoneticPr fontId="32" type="noConversion"/>
  </si>
  <si>
    <t>(단위 : 수)</t>
    <phoneticPr fontId="32" type="noConversion"/>
  </si>
  <si>
    <t>(단위 : 호)</t>
    <phoneticPr fontId="32" type="noConversion"/>
  </si>
  <si>
    <r>
      <t xml:space="preserve"> 4-4 산란계 사육규모별 가구수 </t>
    </r>
    <r>
      <rPr>
        <b/>
        <sz val="16"/>
        <color indexed="10"/>
        <rFont val="굴림체"/>
        <family val="3"/>
        <charset val="129"/>
      </rPr>
      <t>(종계제외)</t>
    </r>
  </si>
  <si>
    <r>
      <t xml:space="preserve"> 4-5 산란계 사육규모별 마리수 </t>
    </r>
    <r>
      <rPr>
        <b/>
        <sz val="16"/>
        <color indexed="10"/>
        <rFont val="굴림체"/>
        <family val="3"/>
        <charset val="129"/>
      </rPr>
      <t>(종계제외)</t>
    </r>
  </si>
  <si>
    <t>육용종
(로프이어등)</t>
  </si>
  <si>
    <r>
      <t>10,000~
  14,999</t>
    </r>
    <r>
      <rPr>
        <sz val="12"/>
        <rFont val="한컴바탕"/>
        <family val="1"/>
        <charset val="129"/>
      </rPr>
      <t/>
    </r>
    <phoneticPr fontId="32" type="noConversion"/>
  </si>
  <si>
    <t xml:space="preserve">            ( 단위 : 수 )</t>
    <phoneticPr fontId="32" type="noConversion"/>
  </si>
  <si>
    <r>
      <t xml:space="preserve">시군별 주요가축 점유율 및 점유순위 </t>
    </r>
    <r>
      <rPr>
        <b/>
        <sz val="18"/>
        <color indexed="8"/>
        <rFont val="HY헤드라인M"/>
        <family val="1"/>
        <charset val="129"/>
      </rPr>
      <t>(2020. 6월)</t>
    </r>
    <phoneticPr fontId="32" type="noConversion"/>
  </si>
  <si>
    <t xml:space="preserve"> '20. 6월</t>
    <phoneticPr fontId="32" type="noConversion"/>
  </si>
  <si>
    <t xml:space="preserve"> '20. 12월</t>
    <phoneticPr fontId="32" type="noConversion"/>
  </si>
  <si>
    <t>2021년 6월 기준 가축통계 조사 결과</t>
    <phoneticPr fontId="32" type="noConversion"/>
  </si>
  <si>
    <t xml:space="preserve"> '21. 6월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</si>
</sst>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0;[Red]0"/>
    <numFmt numFmtId="177" formatCode="#,##0;[Red]#,##0"/>
    <numFmt numFmtId="178" formatCode="0_);[Red]\(0\)"/>
    <numFmt numFmtId="179" formatCode="#,##0.0_ "/>
    <numFmt numFmtId="180" formatCode="#,##0_ "/>
    <numFmt numFmtId="181" formatCode="0.0%"/>
    <numFmt numFmtId="182" formatCode="[Blue][&gt;=0]#,###;[Red][&lt;0]&quot;△&quot;#,###;General"/>
    <numFmt numFmtId="183" formatCode="#,##0;#,##0;"/>
  </numFmts>
  <fonts count="49" x14ac:knownFonts="1">
    <font>
      <sz val="12"/>
      <name val="한컴바탕"/>
      <charset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8"/>
      <name val="돋움"/>
      <family val="3"/>
      <charset val="129"/>
    </font>
    <font>
      <sz val="12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14"/>
      <color indexed="8"/>
      <name val="굴림체"/>
      <family val="3"/>
      <charset val="129"/>
    </font>
    <font>
      <b/>
      <sz val="24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2"/>
      <color indexed="8"/>
      <name val="한컴바탕"/>
      <family val="1"/>
      <charset val="129"/>
    </font>
    <font>
      <b/>
      <sz val="11"/>
      <color indexed="8"/>
      <name val="돋움"/>
      <family val="3"/>
      <charset val="129"/>
    </font>
    <font>
      <b/>
      <sz val="14"/>
      <color indexed="8"/>
      <name val="한컴바탕"/>
      <family val="1"/>
      <charset val="129"/>
    </font>
    <font>
      <sz val="10"/>
      <color indexed="8"/>
      <name val="한컴바탕"/>
      <family val="1"/>
      <charset val="129"/>
    </font>
    <font>
      <b/>
      <sz val="18"/>
      <color indexed="8"/>
      <name val="굴림체"/>
      <family val="3"/>
      <charset val="129"/>
    </font>
    <font>
      <b/>
      <sz val="28"/>
      <color indexed="8"/>
      <name val="굴림체"/>
      <family val="3"/>
      <charset val="129"/>
    </font>
    <font>
      <sz val="12"/>
      <name val="한컴바탕"/>
      <family val="1"/>
      <charset val="129"/>
    </font>
    <font>
      <sz val="8"/>
      <name val="돋움"/>
      <family val="3"/>
      <charset val="129"/>
    </font>
    <font>
      <sz val="12"/>
      <color theme="1"/>
      <name val="굴림체"/>
      <family val="3"/>
      <charset val="129"/>
    </font>
    <font>
      <sz val="12"/>
      <color theme="1"/>
      <name val="한컴바탕"/>
      <family val="1"/>
      <charset val="129"/>
    </font>
    <font>
      <b/>
      <sz val="12"/>
      <color indexed="81"/>
      <name val="돋움"/>
      <family val="3"/>
      <charset val="129"/>
    </font>
    <font>
      <b/>
      <sz val="12"/>
      <color indexed="81"/>
      <name val="Tahoma"/>
      <family val="2"/>
    </font>
    <font>
      <b/>
      <sz val="12"/>
      <color indexed="8"/>
      <name val="돋움"/>
      <family val="3"/>
      <charset val="129"/>
    </font>
    <font>
      <b/>
      <sz val="26"/>
      <color indexed="8"/>
      <name val="HY헤드라인M"/>
      <family val="1"/>
      <charset val="129"/>
    </font>
    <font>
      <b/>
      <sz val="25"/>
      <color indexed="8"/>
      <name val="HY헤드라인M"/>
      <family val="1"/>
      <charset val="129"/>
    </font>
    <font>
      <b/>
      <sz val="18"/>
      <color indexed="8"/>
      <name val="HY헤드라인M"/>
      <family val="1"/>
      <charset val="129"/>
    </font>
    <font>
      <sz val="14"/>
      <name val="한컴바탕"/>
      <family val="1"/>
      <charset val="129"/>
    </font>
    <font>
      <sz val="16"/>
      <color indexed="8"/>
      <name val="굴림체"/>
      <family val="3"/>
      <charset val="129"/>
    </font>
    <font>
      <sz val="16"/>
      <name val="한컴바탕"/>
      <family val="1"/>
      <charset val="129"/>
    </font>
    <font>
      <b/>
      <sz val="16"/>
      <color indexed="8"/>
      <name val="굴림체"/>
      <family val="3"/>
      <charset val="129"/>
    </font>
    <font>
      <sz val="16"/>
      <name val="굴림체"/>
      <family val="3"/>
      <charset val="129"/>
    </font>
    <font>
      <sz val="16"/>
      <color theme="1"/>
      <name val="굴림체"/>
      <family val="3"/>
      <charset val="129"/>
    </font>
    <font>
      <b/>
      <sz val="16"/>
      <color indexed="10"/>
      <name val="굴림체"/>
      <family val="3"/>
      <charset val="129"/>
    </font>
    <font>
      <sz val="16"/>
      <color theme="1"/>
      <name val="한컴바탕"/>
      <family val="1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21" borderId="2" applyNumberFormat="0" applyFont="0" applyAlignment="0" applyProtection="0">
      <alignment vertical="center"/>
    </xf>
    <xf numFmtId="9" fontId="31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41" fontId="31" fillId="0" borderId="0" applyFont="0" applyFill="0" applyBorder="0" applyAlignment="0" applyProtection="0"/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8" fillId="0" borderId="0"/>
    <xf numFmtId="0" fontId="31" fillId="0" borderId="0"/>
  </cellStyleXfs>
  <cellXfs count="619">
    <xf numFmtId="0" fontId="0" fillId="0" borderId="0" xfId="0" applyNumberFormat="1"/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horizontal="center" vertical="center" shrinkToFit="1"/>
    </xf>
    <xf numFmtId="41" fontId="19" fillId="0" borderId="0" xfId="0" applyNumberFormat="1" applyFont="1" applyAlignment="1">
      <alignment horizontal="center" vertical="center"/>
    </xf>
    <xf numFmtId="41" fontId="19" fillId="0" borderId="0" xfId="0" applyNumberFormat="1" applyFont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5" fillId="4" borderId="12" xfId="0" applyNumberFormat="1" applyFont="1" applyFill="1" applyBorder="1" applyAlignment="1">
      <alignment horizontal="center" vertical="center"/>
    </xf>
    <xf numFmtId="0" fontId="25" fillId="4" borderId="13" xfId="0" applyNumberFormat="1" applyFont="1" applyFill="1" applyBorder="1" applyAlignment="1">
      <alignment horizontal="center" vertical="center"/>
    </xf>
    <xf numFmtId="0" fontId="0" fillId="6" borderId="34" xfId="0" applyNumberFormat="1" applyFill="1" applyBorder="1" applyAlignment="1">
      <alignment horizontal="center" vertical="center"/>
    </xf>
    <xf numFmtId="0" fontId="0" fillId="6" borderId="12" xfId="0" applyNumberFormat="1" applyFill="1" applyBorder="1" applyAlignment="1">
      <alignment horizontal="center" vertical="center"/>
    </xf>
    <xf numFmtId="0" fontId="0" fillId="6" borderId="13" xfId="0" applyNumberFormat="1" applyFill="1" applyBorder="1" applyAlignment="1">
      <alignment horizontal="center" vertical="center"/>
    </xf>
    <xf numFmtId="0" fontId="0" fillId="6" borderId="35" xfId="0" applyNumberFormat="1" applyFill="1" applyBorder="1" applyAlignment="1">
      <alignment horizontal="center" vertical="center" shrinkToFit="1"/>
    </xf>
    <xf numFmtId="0" fontId="0" fillId="6" borderId="36" xfId="0" applyNumberFormat="1" applyFill="1" applyBorder="1" applyAlignment="1">
      <alignment horizontal="center" vertical="center" shrinkToFit="1"/>
    </xf>
    <xf numFmtId="0" fontId="0" fillId="6" borderId="37" xfId="0" applyNumberFormat="1" applyFill="1" applyBorder="1" applyAlignment="1">
      <alignment horizontal="center" vertical="center" shrinkToFit="1"/>
    </xf>
    <xf numFmtId="41" fontId="0" fillId="6" borderId="38" xfId="0" applyNumberFormat="1" applyFill="1" applyBorder="1" applyAlignment="1">
      <alignment horizontal="center" vertical="center"/>
    </xf>
    <xf numFmtId="181" fontId="0" fillId="6" borderId="38" xfId="29" applyNumberFormat="1" applyFont="1" applyFill="1" applyBorder="1" applyAlignment="1">
      <alignment horizontal="center" vertical="center"/>
    </xf>
    <xf numFmtId="0" fontId="0" fillId="6" borderId="38" xfId="0" applyNumberFormat="1" applyFill="1" applyBorder="1" applyAlignment="1">
      <alignment horizontal="center" vertical="center"/>
    </xf>
    <xf numFmtId="0" fontId="0" fillId="6" borderId="39" xfId="0" applyNumberFormat="1" applyFill="1" applyBorder="1" applyAlignment="1">
      <alignment horizontal="center" vertical="center"/>
    </xf>
    <xf numFmtId="41" fontId="0" fillId="6" borderId="10" xfId="0" applyNumberFormat="1" applyFill="1" applyBorder="1" applyAlignment="1">
      <alignment vertical="center"/>
    </xf>
    <xf numFmtId="0" fontId="0" fillId="6" borderId="10" xfId="0" applyNumberFormat="1" applyFill="1" applyBorder="1" applyAlignment="1">
      <alignment horizontal="center" vertical="center"/>
    </xf>
    <xf numFmtId="0" fontId="0" fillId="6" borderId="11" xfId="0" applyNumberFormat="1" applyFill="1" applyBorder="1" applyAlignment="1">
      <alignment horizontal="center" vertical="center"/>
    </xf>
    <xf numFmtId="41" fontId="0" fillId="6" borderId="40" xfId="0" applyNumberFormat="1" applyFill="1" applyBorder="1" applyAlignment="1">
      <alignment vertical="center"/>
    </xf>
    <xf numFmtId="181" fontId="0" fillId="6" borderId="41" xfId="29" applyNumberFormat="1" applyFont="1" applyFill="1" applyBorder="1" applyAlignment="1">
      <alignment horizontal="center" vertical="center"/>
    </xf>
    <xf numFmtId="0" fontId="0" fillId="6" borderId="40" xfId="0" applyNumberFormat="1" applyFill="1" applyBorder="1" applyAlignment="1">
      <alignment horizontal="center" vertical="center"/>
    </xf>
    <xf numFmtId="0" fontId="0" fillId="6" borderId="15" xfId="0" applyNumberFormat="1" applyFill="1" applyBorder="1" applyAlignment="1">
      <alignment horizontal="center" vertical="center"/>
    </xf>
    <xf numFmtId="0" fontId="27" fillId="0" borderId="0" xfId="0" applyNumberFormat="1" applyFont="1"/>
    <xf numFmtId="182" fontId="18" fillId="4" borderId="14" xfId="29" applyNumberFormat="1" applyFont="1" applyFill="1" applyBorder="1" applyAlignment="1">
      <alignment vertical="center" shrinkToFit="1"/>
    </xf>
    <xf numFmtId="182" fontId="18" fillId="4" borderId="10" xfId="0" applyNumberFormat="1" applyFont="1" applyFill="1" applyBorder="1" applyAlignment="1">
      <alignment vertical="center" shrinkToFit="1"/>
    </xf>
    <xf numFmtId="182" fontId="18" fillId="4" borderId="53" xfId="29" applyNumberFormat="1" applyFont="1" applyFill="1" applyBorder="1" applyAlignment="1">
      <alignment vertical="center" shrinkToFit="1"/>
    </xf>
    <xf numFmtId="182" fontId="18" fillId="4" borderId="40" xfId="0" applyNumberFormat="1" applyFont="1" applyFill="1" applyBorder="1" applyAlignment="1">
      <alignment vertical="center" shrinkToFit="1"/>
    </xf>
    <xf numFmtId="181" fontId="18" fillId="4" borderId="10" xfId="29" applyNumberFormat="1" applyFont="1" applyFill="1" applyBorder="1" applyAlignment="1">
      <alignment vertical="center" shrinkToFit="1"/>
    </xf>
    <xf numFmtId="181" fontId="18" fillId="4" borderId="11" xfId="29" applyNumberFormat="1" applyFont="1" applyFill="1" applyBorder="1" applyAlignment="1">
      <alignment vertical="center" shrinkToFit="1"/>
    </xf>
    <xf numFmtId="181" fontId="18" fillId="4" borderId="40" xfId="29" applyNumberFormat="1" applyFont="1" applyFill="1" applyBorder="1" applyAlignment="1">
      <alignment vertical="center" shrinkToFit="1"/>
    </xf>
    <xf numFmtId="181" fontId="18" fillId="4" borderId="15" xfId="29" applyNumberFormat="1" applyFont="1" applyFill="1" applyBorder="1" applyAlignment="1">
      <alignment vertical="center" shrinkToFit="1"/>
    </xf>
    <xf numFmtId="0" fontId="28" fillId="0" borderId="54" xfId="0" applyNumberFormat="1" applyFont="1" applyBorder="1" applyAlignment="1">
      <alignment horizontal="right" vertical="center"/>
    </xf>
    <xf numFmtId="0" fontId="0" fillId="0" borderId="0" xfId="0" applyNumberFormat="1" applyAlignment="1"/>
    <xf numFmtId="180" fontId="0" fillId="0" borderId="0" xfId="0" applyNumberFormat="1"/>
    <xf numFmtId="1" fontId="19" fillId="0" borderId="0" xfId="0" applyNumberFormat="1" applyFont="1" applyAlignment="1">
      <alignment horizontal="center" vertical="center"/>
    </xf>
    <xf numFmtId="181" fontId="18" fillId="22" borderId="11" xfId="29" applyNumberFormat="1" applyFont="1" applyFill="1" applyBorder="1" applyAlignment="1">
      <alignment vertical="center" shrinkToFit="1"/>
    </xf>
    <xf numFmtId="181" fontId="18" fillId="22" borderId="15" xfId="29" applyNumberFormat="1" applyFont="1" applyFill="1" applyBorder="1" applyAlignment="1">
      <alignment vertical="center" shrinkToFit="1"/>
    </xf>
    <xf numFmtId="41" fontId="19" fillId="0" borderId="0" xfId="0" applyNumberFormat="1" applyFont="1" applyFill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4" fillId="0" borderId="0" xfId="0" applyNumberFormat="1" applyFont="1"/>
    <xf numFmtId="0" fontId="23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left" vertical="center"/>
    </xf>
    <xf numFmtId="0" fontId="21" fillId="0" borderId="0" xfId="0" applyNumberFormat="1" applyFont="1" applyAlignment="1">
      <alignment horizontal="left" vertical="center"/>
    </xf>
    <xf numFmtId="0" fontId="19" fillId="0" borderId="54" xfId="0" applyNumberFormat="1" applyFont="1" applyBorder="1" applyAlignment="1">
      <alignment horizontal="right"/>
    </xf>
    <xf numFmtId="0" fontId="19" fillId="0" borderId="54" xfId="0" applyNumberFormat="1" applyFont="1" applyBorder="1" applyAlignment="1">
      <alignment horizontal="center" vertical="center"/>
    </xf>
    <xf numFmtId="0" fontId="22" fillId="0" borderId="54" xfId="0" applyNumberFormat="1" applyFont="1" applyBorder="1" applyAlignment="1">
      <alignment vertical="center"/>
    </xf>
    <xf numFmtId="0" fontId="20" fillId="0" borderId="0" xfId="44" applyNumberFormat="1" applyFont="1" applyAlignment="1">
      <alignment horizontal="left" vertical="center"/>
    </xf>
    <xf numFmtId="0" fontId="30" fillId="0" borderId="0" xfId="0" applyNumberFormat="1" applyFont="1" applyAlignment="1">
      <alignment vertical="center"/>
    </xf>
    <xf numFmtId="0" fontId="25" fillId="22" borderId="115" xfId="0" applyNumberFormat="1" applyFont="1" applyFill="1" applyBorder="1" applyAlignment="1">
      <alignment horizontal="center" vertical="center"/>
    </xf>
    <xf numFmtId="0" fontId="25" fillId="22" borderId="117" xfId="0" applyNumberFormat="1" applyFont="1" applyFill="1" applyBorder="1" applyAlignment="1">
      <alignment horizontal="center" vertical="center"/>
    </xf>
    <xf numFmtId="182" fontId="18" fillId="22" borderId="12" xfId="29" applyNumberFormat="1" applyFont="1" applyFill="1" applyBorder="1" applyAlignment="1">
      <alignment vertical="center" shrinkToFit="1"/>
    </xf>
    <xf numFmtId="182" fontId="18" fillId="22" borderId="13" xfId="29" applyNumberFormat="1" applyFont="1" applyFill="1" applyBorder="1" applyAlignment="1">
      <alignment vertical="center" shrinkToFit="1"/>
    </xf>
    <xf numFmtId="0" fontId="25" fillId="28" borderId="12" xfId="0" applyNumberFormat="1" applyFont="1" applyFill="1" applyBorder="1" applyAlignment="1">
      <alignment horizontal="center" vertical="center"/>
    </xf>
    <xf numFmtId="0" fontId="25" fillId="28" borderId="116" xfId="0" applyNumberFormat="1" applyFont="1" applyFill="1" applyBorder="1" applyAlignment="1">
      <alignment horizontal="center" vertical="center" wrapText="1"/>
    </xf>
    <xf numFmtId="183" fontId="26" fillId="28" borderId="10" xfId="0" applyNumberFormat="1" applyFont="1" applyFill="1" applyBorder="1" applyAlignment="1">
      <alignment horizontal="right" vertical="center" shrinkToFit="1"/>
    </xf>
    <xf numFmtId="183" fontId="26" fillId="28" borderId="11" xfId="0" applyNumberFormat="1" applyFont="1" applyFill="1" applyBorder="1" applyAlignment="1">
      <alignment horizontal="right" vertical="center" shrinkToFit="1"/>
    </xf>
    <xf numFmtId="183" fontId="26" fillId="28" borderId="12" xfId="0" applyNumberFormat="1" applyFont="1" applyFill="1" applyBorder="1" applyAlignment="1">
      <alignment horizontal="right" vertical="center" shrinkToFit="1"/>
    </xf>
    <xf numFmtId="183" fontId="18" fillId="0" borderId="10" xfId="33" applyNumberFormat="1" applyFont="1" applyFill="1" applyBorder="1" applyAlignment="1" applyProtection="1">
      <alignment horizontal="right" vertical="center" shrinkToFit="1"/>
      <protection locked="0"/>
    </xf>
    <xf numFmtId="183" fontId="31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183" fontId="0" fillId="0" borderId="0" xfId="0" applyNumberFormat="1" applyFill="1" applyAlignment="1">
      <alignment horizontal="right"/>
    </xf>
    <xf numFmtId="183" fontId="18" fillId="0" borderId="10" xfId="0" applyNumberFormat="1" applyFont="1" applyFill="1" applyBorder="1" applyAlignment="1" applyProtection="1">
      <alignment horizontal="right" vertical="center" shrinkToFit="1"/>
      <protection locked="0"/>
    </xf>
    <xf numFmtId="183" fontId="18" fillId="0" borderId="11" xfId="0" applyNumberFormat="1" applyFont="1" applyFill="1" applyBorder="1" applyAlignment="1">
      <alignment horizontal="right" vertical="center" shrinkToFit="1"/>
    </xf>
    <xf numFmtId="183" fontId="26" fillId="22" borderId="12" xfId="0" applyNumberFormat="1" applyFont="1" applyFill="1" applyBorder="1" applyAlignment="1">
      <alignment horizontal="right" vertical="center" shrinkToFit="1"/>
    </xf>
    <xf numFmtId="183" fontId="26" fillId="22" borderId="11" xfId="0" applyNumberFormat="1" applyFont="1" applyFill="1" applyBorder="1" applyAlignment="1">
      <alignment horizontal="right" vertical="center" shrinkToFit="1"/>
    </xf>
    <xf numFmtId="183" fontId="18" fillId="0" borderId="40" xfId="0" applyNumberFormat="1" applyFont="1" applyFill="1" applyBorder="1" applyAlignment="1" applyProtection="1">
      <alignment horizontal="right" vertical="center" shrinkToFit="1"/>
      <protection locked="0"/>
    </xf>
    <xf numFmtId="183" fontId="18" fillId="0" borderId="15" xfId="0" applyNumberFormat="1" applyFont="1" applyFill="1" applyBorder="1" applyAlignment="1">
      <alignment horizontal="right" vertical="center" shrinkToFit="1"/>
    </xf>
    <xf numFmtId="183" fontId="26" fillId="22" borderId="13" xfId="0" applyNumberFormat="1" applyFont="1" applyFill="1" applyBorder="1" applyAlignment="1">
      <alignment horizontal="right" vertical="center" shrinkToFit="1"/>
    </xf>
    <xf numFmtId="183" fontId="26" fillId="22" borderId="15" xfId="0" applyNumberFormat="1" applyFont="1" applyFill="1" applyBorder="1" applyAlignment="1">
      <alignment horizontal="right" vertical="center" shrinkToFit="1"/>
    </xf>
    <xf numFmtId="183" fontId="0" fillId="0" borderId="0" xfId="0" applyNumberFormat="1" applyFill="1" applyAlignment="1">
      <alignment horizontal="right" shrinkToFit="1"/>
    </xf>
    <xf numFmtId="183" fontId="18" fillId="0" borderId="10" xfId="0" applyNumberFormat="1" applyFont="1" applyBorder="1" applyAlignment="1" applyProtection="1">
      <alignment horizontal="right" vertical="center" shrinkToFit="1"/>
      <protection locked="0"/>
    </xf>
    <xf numFmtId="183" fontId="18" fillId="0" borderId="10" xfId="0" applyNumberFormat="1" applyFont="1" applyFill="1" applyBorder="1" applyAlignment="1">
      <alignment horizontal="right" vertical="center" shrinkToFit="1"/>
    </xf>
    <xf numFmtId="183" fontId="26" fillId="4" borderId="12" xfId="0" applyNumberFormat="1" applyFont="1" applyFill="1" applyBorder="1" applyAlignment="1">
      <alignment horizontal="right" vertical="center" shrinkToFit="1"/>
    </xf>
    <xf numFmtId="183" fontId="26" fillId="4" borderId="11" xfId="0" applyNumberFormat="1" applyFont="1" applyFill="1" applyBorder="1" applyAlignment="1">
      <alignment horizontal="right" vertical="center" shrinkToFit="1"/>
    </xf>
    <xf numFmtId="183" fontId="18" fillId="0" borderId="40" xfId="0" applyNumberFormat="1" applyFont="1" applyBorder="1" applyAlignment="1" applyProtection="1">
      <alignment horizontal="right" vertical="center" shrinkToFit="1"/>
      <protection locked="0"/>
    </xf>
    <xf numFmtId="183" fontId="18" fillId="0" borderId="40" xfId="0" applyNumberFormat="1" applyFont="1" applyFill="1" applyBorder="1" applyAlignment="1">
      <alignment horizontal="right" vertical="center" shrinkToFit="1"/>
    </xf>
    <xf numFmtId="183" fontId="26" fillId="4" borderId="13" xfId="0" applyNumberFormat="1" applyFont="1" applyFill="1" applyBorder="1" applyAlignment="1">
      <alignment horizontal="right" vertical="center" shrinkToFit="1"/>
    </xf>
    <xf numFmtId="183" fontId="26" fillId="4" borderId="15" xfId="0" applyNumberFormat="1" applyFont="1" applyFill="1" applyBorder="1" applyAlignment="1">
      <alignment horizontal="right" vertical="center" shrinkToFit="1"/>
    </xf>
    <xf numFmtId="183" fontId="0" fillId="0" borderId="0" xfId="0" applyNumberFormat="1" applyAlignment="1">
      <alignment horizontal="right" shrinkToFit="1"/>
    </xf>
    <xf numFmtId="183" fontId="18" fillId="0" borderId="58" xfId="0" applyNumberFormat="1" applyFont="1" applyFill="1" applyBorder="1" applyAlignment="1">
      <alignment horizontal="right" vertical="center" shrinkToFit="1"/>
    </xf>
    <xf numFmtId="183" fontId="18" fillId="0" borderId="52" xfId="0" applyNumberFormat="1" applyFont="1" applyFill="1" applyBorder="1" applyAlignment="1">
      <alignment horizontal="right" vertical="center" shrinkToFit="1"/>
    </xf>
    <xf numFmtId="183" fontId="26" fillId="4" borderId="51" xfId="0" applyNumberFormat="1" applyFont="1" applyFill="1" applyBorder="1" applyAlignment="1">
      <alignment horizontal="right" vertical="center" shrinkToFit="1"/>
    </xf>
    <xf numFmtId="183" fontId="26" fillId="4" borderId="52" xfId="0" applyNumberFormat="1" applyFont="1" applyFill="1" applyBorder="1" applyAlignment="1">
      <alignment horizontal="right" vertical="center" shrinkToFit="1"/>
    </xf>
    <xf numFmtId="182" fontId="18" fillId="28" borderId="12" xfId="29" applyNumberFormat="1" applyFont="1" applyFill="1" applyBorder="1" applyAlignment="1">
      <alignment vertical="center" shrinkToFit="1"/>
    </xf>
    <xf numFmtId="181" fontId="18" fillId="28" borderId="11" xfId="29" applyNumberFormat="1" applyFont="1" applyFill="1" applyBorder="1" applyAlignment="1">
      <alignment vertical="center" shrinkToFit="1"/>
    </xf>
    <xf numFmtId="183" fontId="26" fillId="4" borderId="117" xfId="0" applyNumberFormat="1" applyFont="1" applyFill="1" applyBorder="1" applyAlignment="1">
      <alignment horizontal="right" vertical="center" shrinkToFit="1"/>
    </xf>
    <xf numFmtId="183" fontId="26" fillId="4" borderId="115" xfId="0" applyNumberFormat="1" applyFont="1" applyFill="1" applyBorder="1" applyAlignment="1">
      <alignment horizontal="right" vertical="center" shrinkToFit="1"/>
    </xf>
    <xf numFmtId="0" fontId="37" fillId="24" borderId="55" xfId="0" applyNumberFormat="1" applyFont="1" applyFill="1" applyBorder="1" applyAlignment="1" applyProtection="1">
      <alignment horizontal="centerContinuous" vertical="center"/>
      <protection locked="0"/>
    </xf>
    <xf numFmtId="0" fontId="37" fillId="24" borderId="56" xfId="0" applyNumberFormat="1" applyFont="1" applyFill="1" applyBorder="1" applyAlignment="1" applyProtection="1">
      <alignment horizontal="centerContinuous" vertical="center"/>
      <protection locked="0"/>
    </xf>
    <xf numFmtId="0" fontId="37" fillId="24" borderId="60" xfId="0" applyNumberFormat="1" applyFont="1" applyFill="1" applyBorder="1" applyAlignment="1" applyProtection="1">
      <alignment horizontal="centerContinuous" vertical="center"/>
      <protection locked="0"/>
    </xf>
    <xf numFmtId="0" fontId="37" fillId="24" borderId="57" xfId="0" applyNumberFormat="1" applyFont="1" applyFill="1" applyBorder="1" applyAlignment="1">
      <alignment horizontal="centerContinuous" vertical="center"/>
    </xf>
    <xf numFmtId="0" fontId="37" fillId="24" borderId="55" xfId="0" applyNumberFormat="1" applyFont="1" applyFill="1" applyBorder="1" applyAlignment="1">
      <alignment horizontal="centerContinuous" vertical="center"/>
    </xf>
    <xf numFmtId="0" fontId="37" fillId="24" borderId="56" xfId="0" applyNumberFormat="1" applyFont="1" applyFill="1" applyBorder="1" applyAlignment="1">
      <alignment horizontal="centerContinuous" vertical="center"/>
    </xf>
    <xf numFmtId="0" fontId="37" fillId="24" borderId="10" xfId="0" applyNumberFormat="1" applyFont="1" applyFill="1" applyBorder="1" applyAlignment="1">
      <alignment horizontal="center" vertical="center"/>
    </xf>
    <xf numFmtId="0" fontId="37" fillId="24" borderId="120" xfId="0" applyNumberFormat="1" applyFont="1" applyFill="1" applyBorder="1" applyAlignment="1">
      <alignment horizontal="center" vertical="center"/>
    </xf>
    <xf numFmtId="0" fontId="37" fillId="24" borderId="12" xfId="0" applyNumberFormat="1" applyFont="1" applyFill="1" applyBorder="1" applyAlignment="1">
      <alignment horizontal="center" vertical="center"/>
    </xf>
    <xf numFmtId="0" fontId="37" fillId="24" borderId="11" xfId="0" applyNumberFormat="1" applyFont="1" applyFill="1" applyBorder="1" applyAlignment="1">
      <alignment horizontal="center" vertical="center"/>
    </xf>
    <xf numFmtId="0" fontId="37" fillId="24" borderId="14" xfId="0" applyNumberFormat="1" applyFont="1" applyFill="1" applyBorder="1" applyAlignment="1">
      <alignment horizontal="center" vertical="center"/>
    </xf>
    <xf numFmtId="0" fontId="37" fillId="24" borderId="121" xfId="0" applyNumberFormat="1" applyFont="1" applyFill="1" applyBorder="1" applyAlignment="1" applyProtection="1">
      <alignment horizontal="centerContinuous" vertical="center"/>
      <protection locked="0"/>
    </xf>
    <xf numFmtId="183" fontId="26" fillId="28" borderId="120" xfId="0" applyNumberFormat="1" applyFont="1" applyFill="1" applyBorder="1" applyAlignment="1">
      <alignment horizontal="right" vertical="center" shrinkToFit="1"/>
    </xf>
    <xf numFmtId="183" fontId="18" fillId="0" borderId="120" xfId="0" applyNumberFormat="1" applyFont="1" applyFill="1" applyBorder="1" applyAlignment="1" applyProtection="1">
      <alignment horizontal="right" vertical="center" shrinkToFit="1"/>
      <protection locked="0"/>
    </xf>
    <xf numFmtId="183" fontId="18" fillId="0" borderId="122" xfId="0" applyNumberFormat="1" applyFont="1" applyFill="1" applyBorder="1" applyAlignment="1" applyProtection="1">
      <alignment horizontal="right" vertical="center" shrinkToFit="1"/>
      <protection locked="0"/>
    </xf>
    <xf numFmtId="0" fontId="37" fillId="24" borderId="121" xfId="0" applyNumberFormat="1" applyFont="1" applyFill="1" applyBorder="1" applyAlignment="1">
      <alignment horizontal="centerContinuous" vertical="center"/>
    </xf>
    <xf numFmtId="182" fontId="18" fillId="28" borderId="120" xfId="0" applyNumberFormat="1" applyFont="1" applyFill="1" applyBorder="1" applyAlignment="1">
      <alignment vertical="center" shrinkToFit="1"/>
    </xf>
    <xf numFmtId="182" fontId="18" fillId="22" borderId="120" xfId="0" applyNumberFormat="1" applyFont="1" applyFill="1" applyBorder="1" applyAlignment="1">
      <alignment vertical="center" shrinkToFit="1"/>
    </xf>
    <xf numFmtId="182" fontId="18" fillId="22" borderId="122" xfId="0" applyNumberFormat="1" applyFont="1" applyFill="1" applyBorder="1" applyAlignment="1">
      <alignment vertical="center" shrinkToFit="1"/>
    </xf>
    <xf numFmtId="181" fontId="18" fillId="28" borderId="10" xfId="29" applyNumberFormat="1" applyFont="1" applyFill="1" applyBorder="1" applyAlignment="1">
      <alignment vertical="center" shrinkToFit="1"/>
    </xf>
    <xf numFmtId="181" fontId="18" fillId="22" borderId="10" xfId="29" applyNumberFormat="1" applyFont="1" applyFill="1" applyBorder="1" applyAlignment="1">
      <alignment vertical="center" shrinkToFit="1"/>
    </xf>
    <xf numFmtId="181" fontId="18" fillId="22" borderId="40" xfId="29" applyNumberFormat="1" applyFont="1" applyFill="1" applyBorder="1" applyAlignment="1">
      <alignment vertical="center" shrinkToFit="1"/>
    </xf>
    <xf numFmtId="0" fontId="37" fillId="24" borderId="60" xfId="0" applyNumberFormat="1" applyFont="1" applyFill="1" applyBorder="1" applyAlignment="1">
      <alignment horizontal="centerContinuous" vertical="center"/>
    </xf>
    <xf numFmtId="182" fontId="18" fillId="4" borderId="12" xfId="29" applyNumberFormat="1" applyFont="1" applyFill="1" applyBorder="1" applyAlignment="1">
      <alignment vertical="center" shrinkToFit="1"/>
    </xf>
    <xf numFmtId="182" fontId="18" fillId="4" borderId="13" xfId="29" applyNumberFormat="1" applyFont="1" applyFill="1" applyBorder="1" applyAlignment="1">
      <alignment vertical="center" shrinkToFit="1"/>
    </xf>
    <xf numFmtId="179" fontId="30" fillId="0" borderId="0" xfId="44" applyNumberFormat="1" applyFont="1" applyAlignment="1">
      <alignment horizontal="center"/>
    </xf>
    <xf numFmtId="0" fontId="19" fillId="0" borderId="0" xfId="45" applyNumberFormat="1" applyFont="1" applyAlignment="1">
      <alignment horizontal="center" vertical="center"/>
    </xf>
    <xf numFmtId="0" fontId="31" fillId="0" borderId="0" xfId="45" applyNumberFormat="1"/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41" fontId="19" fillId="0" borderId="0" xfId="33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41" fontId="24" fillId="0" borderId="0" xfId="33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41" fillId="0" borderId="0" xfId="0" applyNumberFormat="1" applyFont="1"/>
    <xf numFmtId="0" fontId="22" fillId="22" borderId="21" xfId="0" applyNumberFormat="1" applyFont="1" applyFill="1" applyBorder="1" applyAlignment="1" applyProtection="1">
      <alignment horizontal="center" vertical="center"/>
    </xf>
    <xf numFmtId="41" fontId="22" fillId="22" borderId="17" xfId="33" applyNumberFormat="1" applyFont="1" applyFill="1" applyBorder="1" applyAlignment="1" applyProtection="1">
      <alignment horizontal="center" vertical="center" shrinkToFit="1"/>
    </xf>
    <xf numFmtId="41" fontId="22" fillId="22" borderId="22" xfId="33" applyNumberFormat="1" applyFont="1" applyFill="1" applyBorder="1" applyAlignment="1" applyProtection="1">
      <alignment horizontal="center" vertical="center" shrinkToFit="1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41" fontId="22" fillId="22" borderId="18" xfId="33" applyNumberFormat="1" applyFont="1" applyFill="1" applyBorder="1" applyAlignment="1" applyProtection="1">
      <alignment horizontal="center" vertical="center" shrinkToFit="1"/>
    </xf>
    <xf numFmtId="41" fontId="22" fillId="0" borderId="18" xfId="33" applyNumberFormat="1" applyFont="1" applyFill="1" applyBorder="1" applyAlignment="1" applyProtection="1">
      <alignment horizontal="center" vertical="center" shrinkToFit="1"/>
      <protection locked="0"/>
    </xf>
    <xf numFmtId="41" fontId="22" fillId="0" borderId="31" xfId="33" applyNumberFormat="1" applyFont="1" applyFill="1" applyBorder="1" applyAlignment="1" applyProtection="1">
      <alignment horizontal="center" vertical="center" shrinkToFit="1"/>
      <protection locked="0"/>
    </xf>
    <xf numFmtId="41" fontId="22" fillId="0" borderId="25" xfId="33" applyNumberFormat="1" applyFont="1" applyFill="1" applyBorder="1" applyAlignment="1" applyProtection="1">
      <alignment horizontal="center" vertical="center" shrinkToFit="1"/>
      <protection locked="0"/>
    </xf>
    <xf numFmtId="41" fontId="22" fillId="0" borderId="27" xfId="33" applyNumberFormat="1" applyFont="1" applyFill="1" applyBorder="1" applyAlignment="1" applyProtection="1">
      <alignment horizontal="center" vertical="center" shrinkToFit="1"/>
      <protection locked="0"/>
    </xf>
    <xf numFmtId="41" fontId="22" fillId="22" borderId="19" xfId="33" applyNumberFormat="1" applyFont="1" applyFill="1" applyBorder="1" applyAlignment="1" applyProtection="1">
      <alignment horizontal="center" vertical="center" shrinkToFit="1"/>
    </xf>
    <xf numFmtId="41" fontId="22" fillId="0" borderId="26" xfId="33" applyNumberFormat="1" applyFont="1" applyFill="1" applyBorder="1" applyAlignment="1" applyProtection="1">
      <alignment horizontal="center" vertical="center" shrinkToFit="1"/>
      <protection locked="0"/>
    </xf>
    <xf numFmtId="41" fontId="22" fillId="0" borderId="28" xfId="33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22" fillId="22" borderId="23" xfId="0" applyNumberFormat="1" applyFont="1" applyFill="1" applyBorder="1" applyAlignment="1" applyProtection="1">
      <alignment horizontal="center" vertical="center"/>
    </xf>
    <xf numFmtId="0" fontId="22" fillId="22" borderId="24" xfId="0" applyNumberFormat="1" applyFont="1" applyFill="1" applyBorder="1" applyAlignment="1" applyProtection="1">
      <alignment horizontal="center" vertical="center"/>
    </xf>
    <xf numFmtId="41" fontId="22" fillId="22" borderId="25" xfId="33" applyNumberFormat="1" applyFont="1" applyFill="1" applyBorder="1" applyAlignment="1" applyProtection="1">
      <alignment horizontal="center" vertical="center" shrinkToFit="1"/>
    </xf>
    <xf numFmtId="41" fontId="22" fillId="22" borderId="27" xfId="33" applyNumberFormat="1" applyFont="1" applyFill="1" applyBorder="1" applyAlignment="1" applyProtection="1">
      <alignment horizontal="center" vertical="center" shrinkToFit="1"/>
    </xf>
    <xf numFmtId="41" fontId="22" fillId="22" borderId="26" xfId="33" applyNumberFormat="1" applyFont="1" applyFill="1" applyBorder="1" applyAlignment="1" applyProtection="1">
      <alignment horizontal="center" vertical="center" shrinkToFit="1"/>
    </xf>
    <xf numFmtId="41" fontId="22" fillId="22" borderId="28" xfId="33" applyNumberFormat="1" applyFont="1" applyFill="1" applyBorder="1" applyAlignment="1" applyProtection="1">
      <alignment horizontal="center" vertical="center" shrinkToFit="1"/>
    </xf>
    <xf numFmtId="0" fontId="42" fillId="22" borderId="29" xfId="0" applyNumberFormat="1" applyFont="1" applyFill="1" applyBorder="1" applyAlignment="1" applyProtection="1">
      <alignment horizontal="center" vertical="center" wrapText="1"/>
    </xf>
    <xf numFmtId="0" fontId="42" fillId="22" borderId="16" xfId="0" applyNumberFormat="1" applyFont="1" applyFill="1" applyBorder="1" applyAlignment="1" applyProtection="1">
      <alignment horizontal="center" vertical="center"/>
    </xf>
    <xf numFmtId="178" fontId="42" fillId="22" borderId="16" xfId="0" applyNumberFormat="1" applyFont="1" applyFill="1" applyBorder="1" applyAlignment="1" applyProtection="1">
      <alignment horizontal="center" vertical="center"/>
    </xf>
    <xf numFmtId="0" fontId="42" fillId="22" borderId="20" xfId="0" applyNumberFormat="1" applyFont="1" applyFill="1" applyBorder="1" applyAlignment="1" applyProtection="1">
      <alignment horizontal="center" vertical="center"/>
    </xf>
    <xf numFmtId="0" fontId="42" fillId="22" borderId="21" xfId="0" applyNumberFormat="1" applyFont="1" applyFill="1" applyBorder="1" applyAlignment="1" applyProtection="1">
      <alignment horizontal="center" vertical="center"/>
    </xf>
    <xf numFmtId="41" fontId="42" fillId="22" borderId="17" xfId="33" applyNumberFormat="1" applyFont="1" applyFill="1" applyBorder="1" applyAlignment="1" applyProtection="1">
      <alignment horizontal="center" vertical="center" shrinkToFit="1"/>
    </xf>
    <xf numFmtId="41" fontId="42" fillId="22" borderId="22" xfId="33" applyNumberFormat="1" applyFont="1" applyFill="1" applyBorder="1" applyAlignment="1" applyProtection="1">
      <alignment horizontal="center" vertical="center" shrinkToFit="1"/>
    </xf>
    <xf numFmtId="0" fontId="42" fillId="0" borderId="30" xfId="0" applyNumberFormat="1" applyFont="1" applyFill="1" applyBorder="1" applyAlignment="1" applyProtection="1">
      <alignment horizontal="center" vertical="center"/>
      <protection locked="0"/>
    </xf>
    <xf numFmtId="41" fontId="42" fillId="22" borderId="18" xfId="33" applyNumberFormat="1" applyFont="1" applyFill="1" applyBorder="1" applyAlignment="1" applyProtection="1">
      <alignment horizontal="center" vertical="center" shrinkToFit="1"/>
    </xf>
    <xf numFmtId="41" fontId="42" fillId="0" borderId="18" xfId="33" applyNumberFormat="1" applyFont="1" applyFill="1" applyBorder="1" applyAlignment="1" applyProtection="1">
      <alignment horizontal="center" vertical="center" shrinkToFit="1"/>
      <protection locked="0"/>
    </xf>
    <xf numFmtId="41" fontId="42" fillId="0" borderId="31" xfId="33" applyNumberFormat="1" applyFont="1" applyFill="1" applyBorder="1" applyAlignment="1" applyProtection="1">
      <alignment horizontal="center" vertical="center" shrinkToFit="1"/>
      <protection locked="0"/>
    </xf>
    <xf numFmtId="41" fontId="42" fillId="0" borderId="25" xfId="33" applyNumberFormat="1" applyFont="1" applyFill="1" applyBorder="1" applyAlignment="1" applyProtection="1">
      <alignment horizontal="center" vertical="center" shrinkToFit="1"/>
      <protection locked="0"/>
    </xf>
    <xf numFmtId="41" fontId="42" fillId="0" borderId="27" xfId="33" applyNumberFormat="1" applyFont="1" applyFill="1" applyBorder="1" applyAlignment="1" applyProtection="1">
      <alignment horizontal="center" vertical="center" shrinkToFit="1"/>
      <protection locked="0"/>
    </xf>
    <xf numFmtId="0" fontId="42" fillId="0" borderId="64" xfId="0" applyNumberFormat="1" applyFont="1" applyFill="1" applyBorder="1" applyAlignment="1" applyProtection="1">
      <alignment horizontal="center" vertical="center"/>
      <protection locked="0"/>
    </xf>
    <xf numFmtId="41" fontId="42" fillId="22" borderId="19" xfId="33" applyNumberFormat="1" applyFont="1" applyFill="1" applyBorder="1" applyAlignment="1" applyProtection="1">
      <alignment horizontal="center" vertical="center" shrinkToFit="1"/>
    </xf>
    <xf numFmtId="41" fontId="42" fillId="0" borderId="26" xfId="33" applyNumberFormat="1" applyFont="1" applyFill="1" applyBorder="1" applyAlignment="1" applyProtection="1">
      <alignment horizontal="center" vertical="center" shrinkToFit="1"/>
      <protection locked="0"/>
    </xf>
    <xf numFmtId="41" fontId="42" fillId="0" borderId="28" xfId="33" applyNumberFormat="1" applyFont="1" applyFill="1" applyBorder="1" applyAlignment="1" applyProtection="1">
      <alignment horizontal="center" vertical="center" shrinkToFit="1"/>
      <protection locked="0"/>
    </xf>
    <xf numFmtId="41" fontId="22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2" fillId="0" borderId="32" xfId="0" applyNumberFormat="1" applyFont="1" applyFill="1" applyBorder="1" applyAlignment="1" applyProtection="1">
      <alignment horizontal="center" vertical="center"/>
      <protection locked="0"/>
    </xf>
    <xf numFmtId="41" fontId="42" fillId="0" borderId="0" xfId="0" applyNumberFormat="1" applyFont="1" applyAlignment="1">
      <alignment horizontal="center" vertical="center" shrinkToFit="1"/>
    </xf>
    <xf numFmtId="0" fontId="42" fillId="22" borderId="23" xfId="0" applyNumberFormat="1" applyFont="1" applyFill="1" applyBorder="1" applyAlignment="1" applyProtection="1">
      <alignment horizontal="center" vertical="center"/>
    </xf>
    <xf numFmtId="0" fontId="42" fillId="22" borderId="24" xfId="0" applyNumberFormat="1" applyFont="1" applyFill="1" applyBorder="1" applyAlignment="1" applyProtection="1">
      <alignment horizontal="center" vertical="center"/>
    </xf>
    <xf numFmtId="41" fontId="42" fillId="22" borderId="25" xfId="33" applyNumberFormat="1" applyFont="1" applyFill="1" applyBorder="1" applyAlignment="1" applyProtection="1">
      <alignment horizontal="center" vertical="center" shrinkToFit="1"/>
    </xf>
    <xf numFmtId="41" fontId="42" fillId="22" borderId="27" xfId="33" applyNumberFormat="1" applyFont="1" applyFill="1" applyBorder="1" applyAlignment="1" applyProtection="1">
      <alignment horizontal="center" vertical="center" shrinkToFit="1"/>
    </xf>
    <xf numFmtId="41" fontId="42" fillId="22" borderId="26" xfId="33" applyNumberFormat="1" applyFont="1" applyFill="1" applyBorder="1" applyAlignment="1" applyProtection="1">
      <alignment horizontal="center" vertical="center" shrinkToFit="1"/>
    </xf>
    <xf numFmtId="41" fontId="42" fillId="22" borderId="28" xfId="33" applyNumberFormat="1" applyFont="1" applyFill="1" applyBorder="1" applyAlignment="1" applyProtection="1">
      <alignment horizontal="center" vertical="center" shrinkToFit="1"/>
    </xf>
    <xf numFmtId="41" fontId="42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right"/>
    </xf>
    <xf numFmtId="0" fontId="42" fillId="0" borderId="0" xfId="0" applyNumberFormat="1" applyFont="1" applyBorder="1" applyAlignment="1">
      <alignment horizontal="right"/>
    </xf>
    <xf numFmtId="0" fontId="43" fillId="0" borderId="0" xfId="0" applyNumberFormat="1" applyFont="1"/>
    <xf numFmtId="0" fontId="42" fillId="22" borderId="29" xfId="0" applyNumberFormat="1" applyFont="1" applyFill="1" applyBorder="1" applyAlignment="1">
      <alignment horizontal="center" vertical="center" wrapText="1"/>
    </xf>
    <xf numFmtId="0" fontId="42" fillId="22" borderId="16" xfId="0" applyNumberFormat="1" applyFont="1" applyFill="1" applyBorder="1" applyAlignment="1">
      <alignment horizontal="center" vertical="center"/>
    </xf>
    <xf numFmtId="178" fontId="42" fillId="22" borderId="16" xfId="0" applyNumberFormat="1" applyFont="1" applyFill="1" applyBorder="1" applyAlignment="1">
      <alignment horizontal="center" vertical="center"/>
    </xf>
    <xf numFmtId="0" fontId="42" fillId="22" borderId="20" xfId="0" applyNumberFormat="1" applyFont="1" applyFill="1" applyBorder="1" applyAlignment="1">
      <alignment horizontal="center" vertical="center"/>
    </xf>
    <xf numFmtId="0" fontId="42" fillId="22" borderId="21" xfId="0" applyNumberFormat="1" applyFont="1" applyFill="1" applyBorder="1" applyAlignment="1">
      <alignment horizontal="center" vertical="center"/>
    </xf>
    <xf numFmtId="41" fontId="42" fillId="22" borderId="17" xfId="33" applyNumberFormat="1" applyFont="1" applyFill="1" applyBorder="1" applyAlignment="1">
      <alignment horizontal="center" vertical="center" shrinkToFit="1"/>
    </xf>
    <xf numFmtId="41" fontId="42" fillId="22" borderId="22" xfId="33" applyNumberFormat="1" applyFont="1" applyFill="1" applyBorder="1" applyAlignment="1">
      <alignment horizontal="center" vertical="center" shrinkToFit="1"/>
    </xf>
    <xf numFmtId="0" fontId="42" fillId="27" borderId="30" xfId="0" applyNumberFormat="1" applyFont="1" applyFill="1" applyBorder="1" applyAlignment="1">
      <alignment horizontal="center" vertical="center"/>
    </xf>
    <xf numFmtId="41" fontId="42" fillId="27" borderId="18" xfId="33" applyNumberFormat="1" applyFont="1" applyFill="1" applyBorder="1" applyAlignment="1">
      <alignment horizontal="center" vertical="center" shrinkToFit="1"/>
    </xf>
    <xf numFmtId="41" fontId="42" fillId="27" borderId="31" xfId="33" applyNumberFormat="1" applyFont="1" applyFill="1" applyBorder="1" applyAlignment="1">
      <alignment horizontal="center" vertical="center" shrinkToFit="1"/>
    </xf>
    <xf numFmtId="0" fontId="42" fillId="27" borderId="32" xfId="0" applyNumberFormat="1" applyFont="1" applyFill="1" applyBorder="1" applyAlignment="1">
      <alignment horizontal="center" vertical="center"/>
    </xf>
    <xf numFmtId="41" fontId="42" fillId="27" borderId="19" xfId="33" applyNumberFormat="1" applyFont="1" applyFill="1" applyBorder="1" applyAlignment="1">
      <alignment horizontal="center" vertical="center" shrinkToFit="1"/>
    </xf>
    <xf numFmtId="41" fontId="42" fillId="27" borderId="33" xfId="33" applyNumberFormat="1" applyFont="1" applyFill="1" applyBorder="1" applyAlignment="1">
      <alignment horizontal="center" vertical="center" shrinkToFit="1"/>
    </xf>
    <xf numFmtId="0" fontId="44" fillId="0" borderId="0" xfId="0" applyNumberFormat="1" applyFont="1" applyAlignment="1">
      <alignment horizontal="center" vertical="center"/>
    </xf>
    <xf numFmtId="0" fontId="42" fillId="22" borderId="23" xfId="0" applyNumberFormat="1" applyFont="1" applyFill="1" applyBorder="1" applyAlignment="1">
      <alignment horizontal="center" vertical="center"/>
    </xf>
    <xf numFmtId="0" fontId="42" fillId="22" borderId="24" xfId="0" applyNumberFormat="1" applyFont="1" applyFill="1" applyBorder="1" applyAlignment="1">
      <alignment horizontal="center" vertical="center"/>
    </xf>
    <xf numFmtId="41" fontId="42" fillId="27" borderId="25" xfId="33" applyNumberFormat="1" applyFont="1" applyFill="1" applyBorder="1" applyAlignment="1">
      <alignment horizontal="center" vertical="center" shrinkToFit="1"/>
    </xf>
    <xf numFmtId="41" fontId="42" fillId="22" borderId="27" xfId="33" applyNumberFormat="1" applyFont="1" applyFill="1" applyBorder="1" applyAlignment="1">
      <alignment horizontal="center" vertical="center" shrinkToFit="1"/>
    </xf>
    <xf numFmtId="41" fontId="42" fillId="27" borderId="26" xfId="33" applyNumberFormat="1" applyFont="1" applyFill="1" applyBorder="1" applyAlignment="1">
      <alignment horizontal="center" vertical="center" shrinkToFit="1"/>
    </xf>
    <xf numFmtId="41" fontId="42" fillId="22" borderId="28" xfId="33" applyNumberFormat="1" applyFont="1" applyFill="1" applyBorder="1" applyAlignment="1">
      <alignment horizontal="center" vertical="center" shrinkToFit="1"/>
    </xf>
    <xf numFmtId="0" fontId="42" fillId="0" borderId="124" xfId="0" applyNumberFormat="1" applyFont="1" applyBorder="1" applyAlignment="1">
      <alignment horizontal="center" vertical="center"/>
    </xf>
    <xf numFmtId="41" fontId="42" fillId="27" borderId="18" xfId="33" applyNumberFormat="1" applyFont="1" applyFill="1" applyBorder="1" applyAlignment="1" applyProtection="1">
      <alignment horizontal="center" vertical="center" shrinkToFit="1"/>
    </xf>
    <xf numFmtId="41" fontId="42" fillId="27" borderId="25" xfId="33" applyNumberFormat="1" applyFont="1" applyFill="1" applyBorder="1" applyAlignment="1" applyProtection="1">
      <alignment horizontal="center" vertical="center" shrinkToFit="1"/>
    </xf>
    <xf numFmtId="41" fontId="45" fillId="0" borderId="25" xfId="33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NumberFormat="1" applyFont="1" applyAlignment="1">
      <alignment horizontal="left" vertical="center"/>
    </xf>
    <xf numFmtId="41" fontId="42" fillId="22" borderId="31" xfId="33" applyNumberFormat="1" applyFont="1" applyFill="1" applyBorder="1" applyAlignment="1" applyProtection="1">
      <alignment horizontal="center" vertical="center" shrinkToFit="1"/>
    </xf>
    <xf numFmtId="41" fontId="45" fillId="22" borderId="25" xfId="33" applyNumberFormat="1" applyFont="1" applyFill="1" applyBorder="1" applyAlignment="1" applyProtection="1">
      <alignment horizontal="center" vertical="center" shrinkToFit="1"/>
    </xf>
    <xf numFmtId="41" fontId="45" fillId="22" borderId="18" xfId="33" applyNumberFormat="1" applyFont="1" applyFill="1" applyBorder="1" applyAlignment="1" applyProtection="1">
      <alignment horizontal="center" vertical="center" shrinkToFit="1"/>
    </xf>
    <xf numFmtId="41" fontId="42" fillId="22" borderId="33" xfId="33" applyNumberFormat="1" applyFont="1" applyFill="1" applyBorder="1" applyAlignment="1" applyProtection="1">
      <alignment horizontal="center" vertical="center" shrinkToFit="1"/>
    </xf>
    <xf numFmtId="41" fontId="42" fillId="22" borderId="16" xfId="33" applyNumberFormat="1" applyFont="1" applyFill="1" applyBorder="1" applyAlignment="1" applyProtection="1">
      <alignment horizontal="left" vertical="center" wrapText="1"/>
    </xf>
    <xf numFmtId="41" fontId="42" fillId="22" borderId="63" xfId="33" applyNumberFormat="1" applyFont="1" applyFill="1" applyBorder="1" applyAlignment="1" applyProtection="1">
      <alignment horizontal="left" vertical="center" wrapText="1"/>
    </xf>
    <xf numFmtId="41" fontId="42" fillId="22" borderId="20" xfId="33" applyNumberFormat="1" applyFont="1" applyFill="1" applyBorder="1" applyAlignment="1" applyProtection="1">
      <alignment horizontal="left" vertical="center" wrapText="1"/>
    </xf>
    <xf numFmtId="41" fontId="42" fillId="0" borderId="42" xfId="33" applyNumberFormat="1" applyFont="1" applyFill="1" applyBorder="1" applyAlignment="1" applyProtection="1">
      <alignment horizontal="center" vertical="center" shrinkToFit="1"/>
      <protection locked="0"/>
    </xf>
    <xf numFmtId="41" fontId="42" fillId="0" borderId="43" xfId="33" applyNumberFormat="1" applyFont="1" applyFill="1" applyBorder="1" applyAlignment="1" applyProtection="1">
      <alignment horizontal="center" vertical="center" shrinkToFit="1"/>
      <protection locked="0"/>
    </xf>
    <xf numFmtId="41" fontId="42" fillId="26" borderId="25" xfId="33" applyNumberFormat="1" applyFont="1" applyFill="1" applyBorder="1" applyAlignment="1" applyProtection="1">
      <alignment horizontal="center" vertical="center" shrinkToFit="1"/>
      <protection locked="0"/>
    </xf>
    <xf numFmtId="41" fontId="42" fillId="0" borderId="44" xfId="33" applyNumberFormat="1" applyFont="1" applyFill="1" applyBorder="1" applyAlignment="1" applyProtection="1">
      <alignment horizontal="center" vertical="center" shrinkToFit="1"/>
      <protection locked="0"/>
    </xf>
    <xf numFmtId="41" fontId="42" fillId="26" borderId="43" xfId="33" applyNumberFormat="1" applyFont="1" applyFill="1" applyBorder="1" applyAlignment="1" applyProtection="1">
      <alignment horizontal="center" vertical="center" shrinkToFit="1"/>
      <protection locked="0"/>
    </xf>
    <xf numFmtId="41" fontId="42" fillId="26" borderId="27" xfId="33" applyNumberFormat="1" applyFont="1" applyFill="1" applyBorder="1" applyAlignment="1" applyProtection="1">
      <alignment horizontal="center" vertical="center" shrinkToFit="1"/>
      <protection locked="0"/>
    </xf>
    <xf numFmtId="0" fontId="42" fillId="22" borderId="65" xfId="0" applyNumberFormat="1" applyFont="1" applyFill="1" applyBorder="1" applyAlignment="1" applyProtection="1">
      <alignment horizontal="center" vertical="center"/>
    </xf>
    <xf numFmtId="41" fontId="42" fillId="22" borderId="66" xfId="33" applyNumberFormat="1" applyFont="1" applyFill="1" applyBorder="1" applyAlignment="1" applyProtection="1">
      <alignment horizontal="center" vertical="center" shrinkToFit="1"/>
    </xf>
    <xf numFmtId="9" fontId="42" fillId="0" borderId="0" xfId="0" applyNumberFormat="1" applyFont="1" applyAlignment="1">
      <alignment horizontal="center" vertical="center"/>
    </xf>
    <xf numFmtId="0" fontId="42" fillId="22" borderId="16" xfId="0" applyNumberFormat="1" applyFont="1" applyFill="1" applyBorder="1" applyAlignment="1" applyProtection="1">
      <alignment horizontal="center" vertical="center" wrapText="1"/>
    </xf>
    <xf numFmtId="41" fontId="42" fillId="22" borderId="16" xfId="33" applyNumberFormat="1" applyFont="1" applyFill="1" applyBorder="1" applyAlignment="1" applyProtection="1">
      <alignment horizontal="center" vertical="center" wrapText="1"/>
    </xf>
    <xf numFmtId="41" fontId="42" fillId="22" borderId="16" xfId="33" applyNumberFormat="1" applyFont="1" applyFill="1" applyBorder="1" applyAlignment="1">
      <alignment horizontal="center" vertical="center" wrapText="1"/>
    </xf>
    <xf numFmtId="41" fontId="42" fillId="22" borderId="63" xfId="33" applyNumberFormat="1" applyFont="1" applyFill="1" applyBorder="1" applyAlignment="1" applyProtection="1">
      <alignment horizontal="center" vertical="center" wrapText="1"/>
    </xf>
    <xf numFmtId="41" fontId="42" fillId="22" borderId="20" xfId="33" applyNumberFormat="1" applyFont="1" applyFill="1" applyBorder="1" applyAlignment="1" applyProtection="1">
      <alignment horizontal="center" vertical="center" wrapText="1"/>
    </xf>
    <xf numFmtId="41" fontId="42" fillId="22" borderId="21" xfId="33" applyFont="1" applyFill="1" applyBorder="1" applyAlignment="1" applyProtection="1">
      <alignment horizontal="center" vertical="center"/>
    </xf>
    <xf numFmtId="41" fontId="42" fillId="22" borderId="17" xfId="33" applyFont="1" applyFill="1" applyBorder="1" applyAlignment="1" applyProtection="1">
      <alignment horizontal="center" vertical="center" shrinkToFit="1"/>
    </xf>
    <xf numFmtId="41" fontId="42" fillId="22" borderId="17" xfId="33" applyFont="1" applyFill="1" applyBorder="1" applyAlignment="1" applyProtection="1">
      <alignment horizontal="right" vertical="center" shrinkToFit="1"/>
    </xf>
    <xf numFmtId="41" fontId="42" fillId="22" borderId="22" xfId="33" applyFont="1" applyFill="1" applyBorder="1" applyAlignment="1" applyProtection="1">
      <alignment horizontal="right" vertical="center" shrinkToFit="1"/>
    </xf>
    <xf numFmtId="41" fontId="42" fillId="0" borderId="30" xfId="33" applyFont="1" applyFill="1" applyBorder="1" applyAlignment="1" applyProtection="1">
      <alignment horizontal="center" vertical="center"/>
      <protection locked="0"/>
    </xf>
    <xf numFmtId="41" fontId="42" fillId="22" borderId="18" xfId="33" applyFont="1" applyFill="1" applyBorder="1" applyAlignment="1" applyProtection="1">
      <alignment horizontal="center" vertical="center" shrinkToFit="1"/>
    </xf>
    <xf numFmtId="41" fontId="42" fillId="0" borderId="113" xfId="33" applyFont="1" applyFill="1" applyBorder="1" applyAlignment="1" applyProtection="1">
      <alignment horizontal="right" vertical="center" shrinkToFit="1"/>
      <protection locked="0"/>
    </xf>
    <xf numFmtId="41" fontId="42" fillId="0" borderId="114" xfId="33" applyFont="1" applyFill="1" applyBorder="1" applyAlignment="1" applyProtection="1">
      <alignment horizontal="right" vertical="center" shrinkToFit="1"/>
      <protection locked="0"/>
    </xf>
    <xf numFmtId="41" fontId="42" fillId="0" borderId="25" xfId="33" applyFont="1" applyFill="1" applyBorder="1" applyAlignment="1" applyProtection="1">
      <alignment horizontal="right" vertical="center" shrinkToFit="1"/>
      <protection locked="0"/>
    </xf>
    <xf numFmtId="41" fontId="42" fillId="0" borderId="25" xfId="33" applyFont="1" applyFill="1" applyBorder="1" applyAlignment="1">
      <alignment horizontal="right" vertical="center"/>
    </xf>
    <xf numFmtId="41" fontId="42" fillId="0" borderId="25" xfId="33" applyFont="1" applyFill="1" applyBorder="1" applyAlignment="1">
      <alignment horizontal="right" vertical="center" shrinkToFit="1"/>
    </xf>
    <xf numFmtId="41" fontId="42" fillId="0" borderId="27" xfId="33" applyFont="1" applyFill="1" applyBorder="1" applyAlignment="1">
      <alignment horizontal="right" vertical="center"/>
    </xf>
    <xf numFmtId="41" fontId="42" fillId="0" borderId="27" xfId="33" applyFont="1" applyFill="1" applyBorder="1" applyAlignment="1" applyProtection="1">
      <alignment horizontal="right" vertical="center" shrinkToFit="1"/>
      <protection locked="0"/>
    </xf>
    <xf numFmtId="41" fontId="45" fillId="0" borderId="25" xfId="33" applyFont="1" applyFill="1" applyBorder="1" applyAlignment="1" applyProtection="1">
      <alignment horizontal="right" vertical="center" shrinkToFit="1"/>
      <protection locked="0"/>
    </xf>
    <xf numFmtId="41" fontId="42" fillId="0" borderId="32" xfId="33" applyFont="1" applyFill="1" applyBorder="1" applyAlignment="1" applyProtection="1">
      <alignment horizontal="center" vertical="center"/>
      <protection locked="0"/>
    </xf>
    <xf numFmtId="41" fontId="42" fillId="22" borderId="19" xfId="33" applyFont="1" applyFill="1" applyBorder="1" applyAlignment="1" applyProtection="1">
      <alignment horizontal="center" vertical="center" shrinkToFit="1"/>
    </xf>
    <xf numFmtId="41" fontId="42" fillId="0" borderId="26" xfId="33" applyFont="1" applyFill="1" applyBorder="1" applyAlignment="1" applyProtection="1">
      <alignment horizontal="right" vertical="center" shrinkToFit="1"/>
      <protection locked="0"/>
    </xf>
    <xf numFmtId="41" fontId="42" fillId="0" borderId="28" xfId="33" applyFont="1" applyFill="1" applyBorder="1" applyAlignment="1" applyProtection="1">
      <alignment horizontal="right" vertical="center" shrinkToFit="1"/>
      <protection locked="0"/>
    </xf>
    <xf numFmtId="41" fontId="44" fillId="0" borderId="0" xfId="33" applyFont="1" applyAlignment="1">
      <alignment horizontal="center" vertical="center"/>
    </xf>
    <xf numFmtId="41" fontId="44" fillId="0" borderId="0" xfId="33" applyFont="1" applyAlignment="1">
      <alignment horizontal="right" vertical="center"/>
    </xf>
    <xf numFmtId="41" fontId="44" fillId="0" borderId="0" xfId="33" applyFont="1" applyAlignment="1">
      <alignment horizontal="left" vertical="center"/>
    </xf>
    <xf numFmtId="41" fontId="42" fillId="0" borderId="0" xfId="33" applyFont="1" applyAlignment="1">
      <alignment horizontal="center" vertical="center" shrinkToFit="1"/>
    </xf>
    <xf numFmtId="41" fontId="42" fillId="0" borderId="0" xfId="33" applyFont="1" applyAlignment="1">
      <alignment horizontal="center" vertical="center"/>
    </xf>
    <xf numFmtId="41" fontId="42" fillId="0" borderId="0" xfId="33" applyFont="1" applyAlignment="1">
      <alignment horizontal="left" vertical="center"/>
    </xf>
    <xf numFmtId="41" fontId="42" fillId="22" borderId="29" xfId="33" applyFont="1" applyFill="1" applyBorder="1" applyAlignment="1" applyProtection="1">
      <alignment horizontal="center" vertical="center" wrapText="1"/>
    </xf>
    <xf numFmtId="41" fontId="42" fillId="22" borderId="16" xfId="33" applyFont="1" applyFill="1" applyBorder="1" applyAlignment="1" applyProtection="1">
      <alignment horizontal="right" vertical="center"/>
    </xf>
    <xf numFmtId="41" fontId="42" fillId="22" borderId="16" xfId="33" applyFont="1" applyFill="1" applyBorder="1" applyAlignment="1" applyProtection="1">
      <alignment horizontal="center" vertical="center"/>
    </xf>
    <xf numFmtId="41" fontId="42" fillId="22" borderId="16" xfId="33" applyFont="1" applyFill="1" applyBorder="1" applyAlignment="1" applyProtection="1">
      <alignment horizontal="center" vertical="center" wrapText="1"/>
    </xf>
    <xf numFmtId="41" fontId="42" fillId="22" borderId="16" xfId="33" applyFont="1" applyFill="1" applyBorder="1" applyAlignment="1">
      <alignment horizontal="center" vertical="center" wrapText="1"/>
    </xf>
    <xf numFmtId="41" fontId="42" fillId="22" borderId="63" xfId="33" applyFont="1" applyFill="1" applyBorder="1" applyAlignment="1" applyProtection="1">
      <alignment horizontal="center" vertical="center" wrapText="1"/>
    </xf>
    <xf numFmtId="41" fontId="42" fillId="22" borderId="20" xfId="33" applyFont="1" applyFill="1" applyBorder="1" applyAlignment="1" applyProtection="1">
      <alignment horizontal="center" vertical="center" wrapText="1"/>
    </xf>
    <xf numFmtId="41" fontId="42" fillId="22" borderId="18" xfId="33" applyFont="1" applyFill="1" applyBorder="1" applyAlignment="1" applyProtection="1">
      <alignment horizontal="right" vertical="center" shrinkToFit="1"/>
    </xf>
    <xf numFmtId="41" fontId="42" fillId="0" borderId="113" xfId="33" applyFont="1" applyFill="1" applyBorder="1" applyAlignment="1" applyProtection="1">
      <alignment vertical="center" shrinkToFit="1"/>
      <protection locked="0"/>
    </xf>
    <xf numFmtId="41" fontId="42" fillId="0" borderId="114" xfId="33" applyFont="1" applyFill="1" applyBorder="1" applyAlignment="1" applyProtection="1">
      <alignment vertical="center" shrinkToFit="1"/>
      <protection locked="0"/>
    </xf>
    <xf numFmtId="41" fontId="46" fillId="0" borderId="30" xfId="33" applyFont="1" applyFill="1" applyBorder="1" applyAlignment="1" applyProtection="1">
      <alignment horizontal="center" vertical="center"/>
      <protection locked="0"/>
    </xf>
    <xf numFmtId="41" fontId="46" fillId="22" borderId="18" xfId="33" applyFont="1" applyFill="1" applyBorder="1" applyAlignment="1" applyProtection="1">
      <alignment horizontal="right" vertical="center" shrinkToFit="1"/>
    </xf>
    <xf numFmtId="41" fontId="42" fillId="0" borderId="25" xfId="33" applyFont="1" applyFill="1" applyBorder="1" applyAlignment="1">
      <alignment vertical="center"/>
    </xf>
    <xf numFmtId="41" fontId="42" fillId="0" borderId="25" xfId="33" applyFont="1" applyFill="1" applyBorder="1" applyAlignment="1">
      <alignment vertical="center" shrinkToFit="1"/>
    </xf>
    <xf numFmtId="41" fontId="42" fillId="0" borderId="27" xfId="33" applyFont="1" applyFill="1" applyBorder="1" applyAlignment="1">
      <alignment vertical="center"/>
    </xf>
    <xf numFmtId="0" fontId="46" fillId="0" borderId="0" xfId="0" applyNumberFormat="1" applyFont="1" applyAlignment="1">
      <alignment horizontal="center" vertical="center"/>
    </xf>
    <xf numFmtId="41" fontId="42" fillId="0" borderId="25" xfId="33" applyFont="1" applyFill="1" applyBorder="1" applyAlignment="1" applyProtection="1">
      <alignment vertical="center" shrinkToFit="1"/>
      <protection locked="0"/>
    </xf>
    <xf numFmtId="41" fontId="42" fillId="0" borderId="27" xfId="33" applyFont="1" applyFill="1" applyBorder="1" applyAlignment="1" applyProtection="1">
      <alignment vertical="center" shrinkToFit="1"/>
      <protection locked="0"/>
    </xf>
    <xf numFmtId="41" fontId="42" fillId="27" borderId="18" xfId="33" applyFont="1" applyFill="1" applyBorder="1" applyAlignment="1" applyProtection="1">
      <alignment horizontal="right" vertical="center" shrinkToFit="1"/>
    </xf>
    <xf numFmtId="41" fontId="45" fillId="0" borderId="25" xfId="33" applyFont="1" applyFill="1" applyBorder="1" applyAlignment="1" applyProtection="1">
      <alignment vertical="center" shrinkToFit="1"/>
      <protection locked="0"/>
    </xf>
    <xf numFmtId="41" fontId="46" fillId="0" borderId="25" xfId="33" applyFont="1" applyFill="1" applyBorder="1" applyAlignment="1" applyProtection="1">
      <alignment vertical="center" shrinkToFit="1"/>
      <protection locked="0"/>
    </xf>
    <xf numFmtId="41" fontId="46" fillId="0" borderId="27" xfId="33" applyFont="1" applyFill="1" applyBorder="1" applyAlignment="1" applyProtection="1">
      <alignment vertical="center" shrinkToFit="1"/>
      <protection locked="0"/>
    </xf>
    <xf numFmtId="41" fontId="42" fillId="0" borderId="43" xfId="33" applyFont="1" applyFill="1" applyBorder="1" applyAlignment="1" applyProtection="1">
      <alignment horizontal="right" vertical="center" shrinkToFit="1"/>
      <protection locked="0"/>
    </xf>
    <xf numFmtId="41" fontId="42" fillId="22" borderId="19" xfId="33" applyFont="1" applyFill="1" applyBorder="1" applyAlignment="1" applyProtection="1">
      <alignment horizontal="right" vertical="center" shrinkToFit="1"/>
    </xf>
    <xf numFmtId="41" fontId="42" fillId="0" borderId="44" xfId="33" applyFont="1" applyFill="1" applyBorder="1" applyAlignment="1" applyProtection="1">
      <alignment horizontal="right" vertical="center" shrinkToFit="1"/>
      <protection locked="0"/>
    </xf>
    <xf numFmtId="41" fontId="42" fillId="0" borderId="0" xfId="33" applyFont="1" applyFill="1" applyAlignment="1">
      <alignment horizontal="center" vertical="center"/>
    </xf>
    <xf numFmtId="41" fontId="42" fillId="0" borderId="0" xfId="33" applyFont="1" applyFill="1" applyBorder="1" applyAlignment="1">
      <alignment horizontal="right"/>
    </xf>
    <xf numFmtId="41" fontId="42" fillId="22" borderId="25" xfId="33" applyFont="1" applyFill="1" applyBorder="1" applyAlignment="1" applyProtection="1">
      <alignment horizontal="centerContinuous" vertical="center" shrinkToFit="1"/>
    </xf>
    <xf numFmtId="41" fontId="42" fillId="22" borderId="23" xfId="33" applyFont="1" applyFill="1" applyBorder="1" applyAlignment="1" applyProtection="1">
      <alignment horizontal="center" vertical="center" shrinkToFit="1"/>
    </xf>
    <xf numFmtId="41" fontId="42" fillId="22" borderId="67" xfId="33" applyFont="1" applyFill="1" applyBorder="1" applyAlignment="1" applyProtection="1">
      <alignment horizontal="center" vertical="center" shrinkToFit="1"/>
    </xf>
    <xf numFmtId="41" fontId="42" fillId="22" borderId="68" xfId="33" applyFont="1" applyFill="1" applyBorder="1" applyAlignment="1" applyProtection="1">
      <alignment horizontal="center" vertical="center" shrinkToFit="1"/>
    </xf>
    <xf numFmtId="41" fontId="42" fillId="22" borderId="82" xfId="33" applyFont="1" applyFill="1" applyBorder="1" applyAlignment="1" applyProtection="1">
      <alignment horizontal="center" vertical="center" shrinkToFit="1"/>
    </xf>
    <xf numFmtId="41" fontId="42" fillId="27" borderId="18" xfId="33" applyFont="1" applyFill="1" applyBorder="1" applyAlignment="1" applyProtection="1">
      <alignment horizontal="center" vertical="center" shrinkToFit="1"/>
    </xf>
    <xf numFmtId="41" fontId="42" fillId="27" borderId="30" xfId="33" applyFont="1" applyFill="1" applyBorder="1" applyAlignment="1" applyProtection="1">
      <alignment horizontal="center" vertical="center" shrinkToFit="1"/>
    </xf>
    <xf numFmtId="41" fontId="42" fillId="0" borderId="45" xfId="33" applyFont="1" applyFill="1" applyBorder="1" applyAlignment="1" applyProtection="1">
      <alignment horizontal="center" vertical="center" shrinkToFit="1"/>
      <protection locked="0"/>
    </xf>
    <xf numFmtId="41" fontId="42" fillId="22" borderId="45" xfId="33" applyFont="1" applyFill="1" applyBorder="1" applyAlignment="1" applyProtection="1">
      <alignment horizontal="center" vertical="center" shrinkToFit="1"/>
    </xf>
    <xf numFmtId="41" fontId="46" fillId="27" borderId="18" xfId="33" applyFont="1" applyFill="1" applyBorder="1" applyAlignment="1" applyProtection="1">
      <alignment horizontal="center" vertical="center" shrinkToFit="1"/>
    </xf>
    <xf numFmtId="41" fontId="42" fillId="0" borderId="25" xfId="33" applyFont="1" applyBorder="1" applyAlignment="1">
      <alignment horizontal="right" vertical="center"/>
    </xf>
    <xf numFmtId="41" fontId="42" fillId="0" borderId="27" xfId="33" applyFont="1" applyBorder="1" applyAlignment="1">
      <alignment horizontal="right" vertical="center"/>
    </xf>
    <xf numFmtId="41" fontId="46" fillId="22" borderId="30" xfId="33" applyFont="1" applyFill="1" applyBorder="1" applyAlignment="1" applyProtection="1">
      <alignment horizontal="center" vertical="center" shrinkToFit="1"/>
    </xf>
    <xf numFmtId="41" fontId="46" fillId="0" borderId="46" xfId="33" applyFont="1" applyFill="1" applyBorder="1" applyAlignment="1" applyProtection="1">
      <alignment horizontal="center" vertical="center" shrinkToFit="1"/>
      <protection locked="0"/>
    </xf>
    <xf numFmtId="41" fontId="46" fillId="22" borderId="45" xfId="33" applyFont="1" applyFill="1" applyBorder="1" applyAlignment="1" applyProtection="1">
      <alignment horizontal="center" vertical="center" shrinkToFit="1"/>
    </xf>
    <xf numFmtId="41" fontId="46" fillId="0" borderId="0" xfId="33" applyFont="1" applyAlignment="1">
      <alignment horizontal="center" vertical="center" shrinkToFit="1"/>
    </xf>
    <xf numFmtId="41" fontId="46" fillId="0" borderId="0" xfId="33" applyFont="1" applyAlignment="1">
      <alignment horizontal="center" vertical="center"/>
    </xf>
    <xf numFmtId="41" fontId="42" fillId="0" borderId="46" xfId="33" applyFont="1" applyFill="1" applyBorder="1" applyAlignment="1" applyProtection="1">
      <alignment horizontal="center" vertical="center" shrinkToFit="1"/>
      <protection locked="0"/>
    </xf>
    <xf numFmtId="41" fontId="46" fillId="22" borderId="18" xfId="33" applyFont="1" applyFill="1" applyBorder="1" applyAlignment="1" applyProtection="1">
      <alignment horizontal="center" vertical="center" shrinkToFit="1"/>
    </xf>
    <xf numFmtId="41" fontId="46" fillId="0" borderId="25" xfId="33" applyFont="1" applyFill="1" applyBorder="1" applyAlignment="1" applyProtection="1">
      <alignment horizontal="right" vertical="center" shrinkToFit="1"/>
      <protection locked="0"/>
    </xf>
    <xf numFmtId="41" fontId="46" fillId="0" borderId="43" xfId="33" applyFont="1" applyFill="1" applyBorder="1" applyAlignment="1" applyProtection="1">
      <alignment horizontal="right" vertical="center" shrinkToFit="1"/>
      <protection locked="0"/>
    </xf>
    <xf numFmtId="41" fontId="46" fillId="0" borderId="27" xfId="33" applyFont="1" applyFill="1" applyBorder="1" applyAlignment="1" applyProtection="1">
      <alignment horizontal="right" vertical="center" shrinkToFit="1"/>
      <protection locked="0"/>
    </xf>
    <xf numFmtId="41" fontId="42" fillId="0" borderId="25" xfId="33" applyFont="1" applyFill="1" applyBorder="1" applyAlignment="1" applyProtection="1">
      <alignment horizontal="center" vertical="center" shrinkToFit="1"/>
      <protection locked="0"/>
    </xf>
    <xf numFmtId="41" fontId="42" fillId="0" borderId="43" xfId="33" applyFont="1" applyFill="1" applyBorder="1" applyAlignment="1" applyProtection="1">
      <alignment horizontal="center" vertical="center" shrinkToFit="1"/>
      <protection locked="0"/>
    </xf>
    <xf numFmtId="41" fontId="45" fillId="0" borderId="46" xfId="33" applyFont="1" applyFill="1" applyBorder="1" applyAlignment="1" applyProtection="1">
      <alignment horizontal="center" vertical="center" shrinkToFit="1"/>
      <protection locked="0"/>
    </xf>
    <xf numFmtId="41" fontId="42" fillId="0" borderId="31" xfId="33" applyFont="1" applyFill="1" applyBorder="1" applyAlignment="1" applyProtection="1">
      <alignment horizontal="center" vertical="center" shrinkToFit="1"/>
      <protection locked="0"/>
    </xf>
    <xf numFmtId="41" fontId="42" fillId="0" borderId="64" xfId="33" applyFont="1" applyFill="1" applyBorder="1" applyAlignment="1" applyProtection="1">
      <alignment horizontal="center" vertical="center"/>
      <protection locked="0"/>
    </xf>
    <xf numFmtId="41" fontId="42" fillId="0" borderId="26" xfId="33" applyFont="1" applyFill="1" applyBorder="1" applyAlignment="1" applyProtection="1">
      <alignment horizontal="center" vertical="center" shrinkToFit="1"/>
      <protection locked="0"/>
    </xf>
    <xf numFmtId="41" fontId="42" fillId="0" borderId="44" xfId="33" applyFont="1" applyFill="1" applyBorder="1" applyAlignment="1" applyProtection="1">
      <alignment horizontal="center" vertical="center" shrinkToFit="1"/>
      <protection locked="0"/>
    </xf>
    <xf numFmtId="41" fontId="42" fillId="22" borderId="32" xfId="33" applyFont="1" applyFill="1" applyBorder="1" applyAlignment="1" applyProtection="1">
      <alignment horizontal="center" vertical="center" shrinkToFit="1"/>
    </xf>
    <xf numFmtId="41" fontId="42" fillId="0" borderId="47" xfId="33" applyFont="1" applyFill="1" applyBorder="1" applyAlignment="1" applyProtection="1">
      <alignment horizontal="center" vertical="center" shrinkToFit="1"/>
      <protection locked="0"/>
    </xf>
    <xf numFmtId="41" fontId="42" fillId="22" borderId="84" xfId="33" applyFont="1" applyFill="1" applyBorder="1" applyAlignment="1" applyProtection="1">
      <alignment horizontal="center" vertical="center" shrinkToFit="1"/>
    </xf>
    <xf numFmtId="41" fontId="42" fillId="0" borderId="28" xfId="33" applyFont="1" applyFill="1" applyBorder="1" applyAlignment="1" applyProtection="1">
      <alignment horizontal="center" vertical="center" shrinkToFit="1"/>
      <protection locked="0"/>
    </xf>
    <xf numFmtId="41" fontId="42" fillId="22" borderId="22" xfId="33" applyFont="1" applyFill="1" applyBorder="1" applyAlignment="1" applyProtection="1">
      <alignment horizontal="center" vertical="center" shrinkToFit="1"/>
    </xf>
    <xf numFmtId="41" fontId="42" fillId="0" borderId="18" xfId="33" applyFont="1" applyFill="1" applyBorder="1" applyAlignment="1" applyProtection="1">
      <alignment horizontal="right" vertical="center" shrinkToFit="1"/>
      <protection locked="0"/>
    </xf>
    <xf numFmtId="41" fontId="42" fillId="0" borderId="31" xfId="33" applyFont="1" applyFill="1" applyBorder="1" applyAlignment="1" applyProtection="1">
      <alignment horizontal="right" vertical="center" shrinkToFit="1"/>
      <protection locked="0"/>
    </xf>
    <xf numFmtId="41" fontId="42" fillId="0" borderId="27" xfId="33" applyFont="1" applyFill="1" applyBorder="1" applyAlignment="1" applyProtection="1">
      <alignment horizontal="center" vertical="center" shrinkToFit="1"/>
      <protection locked="0"/>
    </xf>
    <xf numFmtId="41" fontId="45" fillId="0" borderId="25" xfId="33" applyFont="1" applyFill="1" applyBorder="1" applyAlignment="1" applyProtection="1">
      <alignment horizontal="center" vertical="center" shrinkToFit="1"/>
      <protection locked="0"/>
    </xf>
    <xf numFmtId="41" fontId="45" fillId="0" borderId="43" xfId="33" applyFont="1" applyFill="1" applyBorder="1" applyAlignment="1" applyProtection="1">
      <alignment horizontal="center" vertical="center" shrinkToFit="1"/>
      <protection locked="0"/>
    </xf>
    <xf numFmtId="41" fontId="42" fillId="0" borderId="0" xfId="33" applyFont="1" applyBorder="1" applyAlignment="1">
      <alignment horizontal="right"/>
    </xf>
    <xf numFmtId="41" fontId="42" fillId="25" borderId="113" xfId="33" applyFont="1" applyFill="1" applyBorder="1" applyAlignment="1" applyProtection="1">
      <alignment horizontal="right" vertical="center" shrinkToFit="1"/>
      <protection locked="0"/>
    </xf>
    <xf numFmtId="41" fontId="42" fillId="22" borderId="23" xfId="33" applyNumberFormat="1" applyFont="1" applyFill="1" applyBorder="1" applyAlignment="1" applyProtection="1">
      <alignment horizontal="center" vertical="center" wrapText="1"/>
    </xf>
    <xf numFmtId="41" fontId="42" fillId="22" borderId="24" xfId="33" applyNumberFormat="1" applyFont="1" applyFill="1" applyBorder="1" applyAlignment="1" applyProtection="1">
      <alignment horizontal="center" vertical="center" shrinkToFit="1"/>
    </xf>
    <xf numFmtId="0" fontId="42" fillId="22" borderId="69" xfId="0" applyNumberFormat="1" applyFont="1" applyFill="1" applyBorder="1" applyAlignment="1" applyProtection="1">
      <alignment horizontal="center" vertical="center"/>
    </xf>
    <xf numFmtId="41" fontId="42" fillId="22" borderId="21" xfId="33" applyNumberFormat="1" applyFont="1" applyFill="1" applyBorder="1" applyAlignment="1" applyProtection="1">
      <alignment horizontal="center" vertical="center" shrinkToFit="1"/>
    </xf>
    <xf numFmtId="41" fontId="42" fillId="0" borderId="70" xfId="33" applyNumberFormat="1" applyFont="1" applyFill="1" applyBorder="1" applyAlignment="1" applyProtection="1">
      <alignment horizontal="center" vertical="center" shrinkToFit="1"/>
      <protection locked="0"/>
    </xf>
    <xf numFmtId="41" fontId="42" fillId="0" borderId="71" xfId="33" applyNumberFormat="1" applyFont="1" applyFill="1" applyBorder="1" applyAlignment="1" applyProtection="1">
      <alignment horizontal="center" vertical="center" shrinkToFit="1"/>
      <protection locked="0"/>
    </xf>
    <xf numFmtId="41" fontId="42" fillId="22" borderId="59" xfId="33" applyNumberFormat="1" applyFont="1" applyFill="1" applyBorder="1" applyAlignment="1" applyProtection="1">
      <alignment horizontal="center" vertical="center" shrinkToFit="1"/>
    </xf>
    <xf numFmtId="41" fontId="42" fillId="27" borderId="59" xfId="33" applyNumberFormat="1" applyFont="1" applyFill="1" applyBorder="1" applyAlignment="1" applyProtection="1">
      <alignment horizontal="center" vertical="center" shrinkToFit="1"/>
    </xf>
    <xf numFmtId="41" fontId="42" fillId="22" borderId="64" xfId="33" applyNumberFormat="1" applyFont="1" applyFill="1" applyBorder="1" applyAlignment="1" applyProtection="1">
      <alignment horizontal="center" vertical="center" shrinkToFit="1"/>
    </xf>
    <xf numFmtId="41" fontId="42" fillId="27" borderId="30" xfId="33" applyNumberFormat="1" applyFont="1" applyFill="1" applyBorder="1" applyAlignment="1" applyProtection="1">
      <alignment horizontal="center" vertical="center" shrinkToFit="1"/>
    </xf>
    <xf numFmtId="41" fontId="42" fillId="22" borderId="30" xfId="33" applyNumberFormat="1" applyFont="1" applyFill="1" applyBorder="1" applyAlignment="1" applyProtection="1">
      <alignment horizontal="center" vertical="center" shrinkToFit="1"/>
    </xf>
    <xf numFmtId="41" fontId="42" fillId="22" borderId="32" xfId="33" applyNumberFormat="1" applyFont="1" applyFill="1" applyBorder="1" applyAlignment="1" applyProtection="1">
      <alignment horizontal="center" vertical="center" shrinkToFit="1"/>
    </xf>
    <xf numFmtId="0" fontId="42" fillId="0" borderId="0" xfId="0" applyNumberFormat="1" applyFont="1" applyBorder="1" applyAlignment="1">
      <alignment horizontal="center" vertical="center"/>
    </xf>
    <xf numFmtId="0" fontId="42" fillId="22" borderId="16" xfId="0" applyNumberFormat="1" applyFont="1" applyFill="1" applyBorder="1" applyAlignment="1" applyProtection="1">
      <alignment horizontal="center" vertical="center" shrinkToFit="1"/>
    </xf>
    <xf numFmtId="0" fontId="42" fillId="22" borderId="20" xfId="0" applyNumberFormat="1" applyFont="1" applyFill="1" applyBorder="1" applyAlignment="1" applyProtection="1">
      <alignment horizontal="center" vertical="center" shrinkToFit="1"/>
    </xf>
    <xf numFmtId="0" fontId="42" fillId="0" borderId="0" xfId="0" applyNumberFormat="1" applyFont="1" applyFill="1" applyBorder="1" applyAlignment="1">
      <alignment horizontal="center" vertical="center" shrinkToFit="1"/>
    </xf>
    <xf numFmtId="0" fontId="42" fillId="22" borderId="72" xfId="0" applyNumberFormat="1" applyFont="1" applyFill="1" applyBorder="1" applyAlignment="1" applyProtection="1">
      <alignment horizontal="center" vertical="center"/>
    </xf>
    <xf numFmtId="41" fontId="42" fillId="22" borderId="68" xfId="33" applyNumberFormat="1" applyFont="1" applyFill="1" applyBorder="1" applyAlignment="1" applyProtection="1">
      <alignment horizontal="center" vertical="center" shrinkToFit="1"/>
    </xf>
    <xf numFmtId="41" fontId="42" fillId="22" borderId="82" xfId="33" applyNumberFormat="1" applyFont="1" applyFill="1" applyBorder="1" applyAlignment="1" applyProtection="1">
      <alignment horizontal="center" vertical="center" shrinkToFit="1"/>
    </xf>
    <xf numFmtId="41" fontId="42" fillId="27" borderId="27" xfId="0" applyNumberFormat="1" applyFont="1" applyFill="1" applyBorder="1" applyAlignment="1" applyProtection="1">
      <alignment horizontal="center" vertical="center"/>
    </xf>
    <xf numFmtId="41" fontId="42" fillId="22" borderId="27" xfId="0" applyNumberFormat="1" applyFont="1" applyFill="1" applyBorder="1" applyAlignment="1" applyProtection="1">
      <alignment horizontal="center" vertical="center"/>
    </xf>
    <xf numFmtId="41" fontId="42" fillId="27" borderId="19" xfId="33" applyNumberFormat="1" applyFont="1" applyFill="1" applyBorder="1" applyAlignment="1" applyProtection="1">
      <alignment horizontal="center" vertical="center" shrinkToFit="1"/>
    </xf>
    <xf numFmtId="41" fontId="42" fillId="27" borderId="28" xfId="0" applyNumberFormat="1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2" fillId="22" borderId="63" xfId="0" applyNumberFormat="1" applyFont="1" applyFill="1" applyBorder="1" applyAlignment="1" applyProtection="1">
      <alignment horizontal="center" vertical="center"/>
    </xf>
    <xf numFmtId="0" fontId="42" fillId="22" borderId="30" xfId="0" applyNumberFormat="1" applyFont="1" applyFill="1" applyBorder="1" applyAlignment="1" applyProtection="1">
      <alignment horizontal="center" vertical="center"/>
    </xf>
    <xf numFmtId="41" fontId="42" fillId="22" borderId="42" xfId="33" applyNumberFormat="1" applyFont="1" applyFill="1" applyBorder="1" applyAlignment="1" applyProtection="1">
      <alignment horizontal="center" vertical="center" shrinkToFit="1"/>
    </xf>
    <xf numFmtId="41" fontId="42" fillId="22" borderId="43" xfId="33" applyNumberFormat="1" applyFont="1" applyFill="1" applyBorder="1" applyAlignment="1" applyProtection="1">
      <alignment horizontal="center" vertical="center" shrinkToFit="1"/>
    </xf>
    <xf numFmtId="41" fontId="42" fillId="0" borderId="59" xfId="33" applyNumberFormat="1" applyFont="1" applyFill="1" applyBorder="1" applyAlignment="1" applyProtection="1">
      <alignment horizontal="center" vertical="center" shrinkToFit="1"/>
      <protection locked="0"/>
    </xf>
    <xf numFmtId="41" fontId="42" fillId="22" borderId="44" xfId="33" applyNumberFormat="1" applyFont="1" applyFill="1" applyBorder="1" applyAlignment="1" applyProtection="1">
      <alignment horizontal="center" vertical="center" shrinkToFit="1"/>
    </xf>
    <xf numFmtId="41" fontId="42" fillId="0" borderId="64" xfId="33" applyNumberFormat="1" applyFont="1" applyFill="1" applyBorder="1" applyAlignment="1" applyProtection="1">
      <alignment horizontal="center" vertical="center" shrinkToFit="1"/>
      <protection locked="0"/>
    </xf>
    <xf numFmtId="41" fontId="42" fillId="22" borderId="24" xfId="33" applyNumberFormat="1" applyFont="1" applyFill="1" applyBorder="1" applyAlignment="1" applyProtection="1">
      <alignment horizontal="center" vertical="center" wrapText="1"/>
    </xf>
    <xf numFmtId="41" fontId="42" fillId="27" borderId="32" xfId="33" applyNumberFormat="1" applyFont="1" applyFill="1" applyBorder="1" applyAlignment="1" applyProtection="1">
      <alignment horizontal="center" vertical="center" shrinkToFit="1"/>
    </xf>
    <xf numFmtId="41" fontId="42" fillId="27" borderId="26" xfId="33" applyNumberFormat="1" applyFont="1" applyFill="1" applyBorder="1" applyAlignment="1" applyProtection="1">
      <alignment horizontal="center" vertical="center" shrinkToFit="1"/>
    </xf>
    <xf numFmtId="41" fontId="42" fillId="22" borderId="63" xfId="33" applyNumberFormat="1" applyFont="1" applyFill="1" applyBorder="1" applyAlignment="1">
      <alignment horizontal="center" vertical="center" wrapText="1"/>
    </xf>
    <xf numFmtId="41" fontId="42" fillId="22" borderId="20" xfId="33" applyNumberFormat="1" applyFont="1" applyFill="1" applyBorder="1" applyAlignment="1">
      <alignment horizontal="center" vertical="center" wrapText="1"/>
    </xf>
    <xf numFmtId="41" fontId="42" fillId="0" borderId="113" xfId="33" applyNumberFormat="1" applyFont="1" applyFill="1" applyBorder="1" applyAlignment="1" applyProtection="1">
      <alignment horizontal="center" vertical="center" shrinkToFit="1"/>
      <protection locked="0"/>
    </xf>
    <xf numFmtId="41" fontId="42" fillId="0" borderId="114" xfId="33" applyNumberFormat="1" applyFont="1" applyFill="1" applyBorder="1" applyAlignment="1" applyProtection="1">
      <alignment horizontal="center" vertical="center" shrinkToFit="1"/>
      <protection locked="0"/>
    </xf>
    <xf numFmtId="177" fontId="42" fillId="22" borderId="73" xfId="0" applyNumberFormat="1" applyFont="1" applyFill="1" applyBorder="1" applyAlignment="1" applyProtection="1">
      <alignment horizontal="center" vertical="center"/>
    </xf>
    <xf numFmtId="0" fontId="42" fillId="22" borderId="73" xfId="0" applyNumberFormat="1" applyFont="1" applyFill="1" applyBorder="1" applyAlignment="1" applyProtection="1">
      <alignment horizontal="center" vertical="center"/>
    </xf>
    <xf numFmtId="0" fontId="42" fillId="22" borderId="74" xfId="0" applyNumberFormat="1" applyFont="1" applyFill="1" applyBorder="1" applyAlignment="1" applyProtection="1">
      <alignment horizontal="center" vertical="center"/>
    </xf>
    <xf numFmtId="0" fontId="42" fillId="22" borderId="75" xfId="0" applyNumberFormat="1" applyFont="1" applyFill="1" applyBorder="1" applyAlignment="1" applyProtection="1">
      <alignment horizontal="center" vertical="center"/>
    </xf>
    <xf numFmtId="41" fontId="42" fillId="22" borderId="76" xfId="33" applyNumberFormat="1" applyFont="1" applyFill="1" applyBorder="1" applyAlignment="1" applyProtection="1">
      <alignment horizontal="right" vertical="center" shrinkToFit="1"/>
    </xf>
    <xf numFmtId="41" fontId="42" fillId="22" borderId="77" xfId="33" applyNumberFormat="1" applyFont="1" applyFill="1" applyBorder="1" applyAlignment="1" applyProtection="1">
      <alignment horizontal="right" vertical="center" shrinkToFit="1"/>
    </xf>
    <xf numFmtId="41" fontId="42" fillId="22" borderId="75" xfId="33" applyNumberFormat="1" applyFont="1" applyFill="1" applyBorder="1" applyAlignment="1" applyProtection="1">
      <alignment horizontal="center" vertical="center" shrinkToFit="1"/>
    </xf>
    <xf numFmtId="41" fontId="42" fillId="22" borderId="76" xfId="33" applyNumberFormat="1" applyFont="1" applyFill="1" applyBorder="1" applyAlignment="1" applyProtection="1">
      <alignment horizontal="center" vertical="center" shrinkToFit="1"/>
    </xf>
    <xf numFmtId="41" fontId="42" fillId="22" borderId="18" xfId="33" applyNumberFormat="1" applyFont="1" applyFill="1" applyBorder="1" applyAlignment="1" applyProtection="1">
      <alignment horizontal="right" vertical="center" shrinkToFit="1"/>
    </xf>
    <xf numFmtId="41" fontId="42" fillId="27" borderId="25" xfId="33" applyNumberFormat="1" applyFont="1" applyFill="1" applyBorder="1" applyAlignment="1" applyProtection="1">
      <alignment horizontal="right" vertical="center" shrinkToFit="1"/>
    </xf>
    <xf numFmtId="41" fontId="42" fillId="0" borderId="30" xfId="33" applyNumberFormat="1" applyFont="1" applyFill="1" applyBorder="1" applyAlignment="1" applyProtection="1">
      <alignment horizontal="center" vertical="center" shrinkToFit="1"/>
      <protection locked="0"/>
    </xf>
    <xf numFmtId="41" fontId="42" fillId="27" borderId="31" xfId="33" applyNumberFormat="1" applyFont="1" applyFill="1" applyBorder="1" applyAlignment="1" applyProtection="1">
      <alignment horizontal="right" vertical="center" shrinkToFit="1"/>
    </xf>
    <xf numFmtId="41" fontId="42" fillId="22" borderId="25" xfId="33" applyNumberFormat="1" applyFont="1" applyFill="1" applyBorder="1" applyAlignment="1" applyProtection="1">
      <alignment horizontal="right" vertical="center" shrinkToFit="1"/>
    </xf>
    <xf numFmtId="41" fontId="42" fillId="22" borderId="31" xfId="33" applyNumberFormat="1" applyFont="1" applyFill="1" applyBorder="1" applyAlignment="1" applyProtection="1">
      <alignment horizontal="right" vertical="center" shrinkToFit="1"/>
    </xf>
    <xf numFmtId="41" fontId="42" fillId="22" borderId="19" xfId="33" applyNumberFormat="1" applyFont="1" applyFill="1" applyBorder="1" applyAlignment="1" applyProtection="1">
      <alignment horizontal="right" vertical="center" shrinkToFit="1"/>
    </xf>
    <xf numFmtId="41" fontId="42" fillId="22" borderId="26" xfId="33" applyNumberFormat="1" applyFont="1" applyFill="1" applyBorder="1" applyAlignment="1" applyProtection="1">
      <alignment horizontal="right" vertical="center" shrinkToFit="1"/>
    </xf>
    <xf numFmtId="41" fontId="42" fillId="0" borderId="19" xfId="33" applyNumberFormat="1" applyFont="1" applyFill="1" applyBorder="1" applyAlignment="1" applyProtection="1">
      <alignment horizontal="center" vertical="center" shrinkToFit="1"/>
      <protection locked="0"/>
    </xf>
    <xf numFmtId="41" fontId="42" fillId="0" borderId="32" xfId="33" applyNumberFormat="1" applyFont="1" applyFill="1" applyBorder="1" applyAlignment="1" applyProtection="1">
      <alignment horizontal="center" vertical="center" shrinkToFit="1"/>
      <protection locked="0"/>
    </xf>
    <xf numFmtId="41" fontId="42" fillId="22" borderId="33" xfId="33" applyNumberFormat="1" applyFont="1" applyFill="1" applyBorder="1" applyAlignment="1" applyProtection="1">
      <alignment horizontal="right" vertical="center" shrinkToFit="1"/>
    </xf>
    <xf numFmtId="41" fontId="42" fillId="0" borderId="0" xfId="0" applyNumberFormat="1" applyFont="1" applyFill="1" applyAlignment="1">
      <alignment horizontal="center" vertical="center"/>
    </xf>
    <xf numFmtId="177" fontId="42" fillId="0" borderId="0" xfId="0" applyNumberFormat="1" applyFont="1" applyAlignment="1">
      <alignment horizontal="right" vertical="center"/>
    </xf>
    <xf numFmtId="177" fontId="42" fillId="22" borderId="69" xfId="0" applyNumberFormat="1" applyFont="1" applyFill="1" applyBorder="1" applyAlignment="1" applyProtection="1">
      <alignment horizontal="center" vertical="center"/>
    </xf>
    <xf numFmtId="41" fontId="42" fillId="22" borderId="21" xfId="33" applyNumberFormat="1" applyFont="1" applyFill="1" applyBorder="1" applyAlignment="1" applyProtection="1">
      <alignment horizontal="right" vertical="center" shrinkToFit="1"/>
    </xf>
    <xf numFmtId="41" fontId="42" fillId="22" borderId="59" xfId="33" applyNumberFormat="1" applyFont="1" applyFill="1" applyBorder="1" applyAlignment="1" applyProtection="1">
      <alignment horizontal="right" vertical="center" shrinkToFit="1"/>
    </xf>
    <xf numFmtId="41" fontId="42" fillId="27" borderId="59" xfId="33" applyNumberFormat="1" applyFont="1" applyFill="1" applyBorder="1" applyAlignment="1" applyProtection="1">
      <alignment horizontal="right" vertical="center" shrinkToFit="1"/>
    </xf>
    <xf numFmtId="41" fontId="42" fillId="22" borderId="64" xfId="33" applyNumberFormat="1" applyFont="1" applyFill="1" applyBorder="1" applyAlignment="1" applyProtection="1">
      <alignment horizontal="right" vertical="center" shrinkToFit="1"/>
    </xf>
    <xf numFmtId="41" fontId="42" fillId="22" borderId="21" xfId="33" applyNumberFormat="1" applyFont="1" applyFill="1" applyBorder="1" applyAlignment="1">
      <alignment horizontal="center" vertical="center" shrinkToFit="1"/>
    </xf>
    <xf numFmtId="41" fontId="42" fillId="27" borderId="31" xfId="33" applyNumberFormat="1" applyFont="1" applyFill="1" applyBorder="1" applyAlignment="1" applyProtection="1">
      <alignment horizontal="center" vertical="center" shrinkToFit="1"/>
    </xf>
    <xf numFmtId="41" fontId="42" fillId="0" borderId="30" xfId="33" applyNumberFormat="1" applyFont="1" applyBorder="1" applyAlignment="1" applyProtection="1">
      <alignment horizontal="center" vertical="center" shrinkToFit="1"/>
      <protection locked="0"/>
    </xf>
    <xf numFmtId="41" fontId="42" fillId="0" borderId="18" xfId="33" applyNumberFormat="1" applyFont="1" applyBorder="1" applyAlignment="1" applyProtection="1">
      <alignment horizontal="center" vertical="center" shrinkToFit="1"/>
      <protection locked="0"/>
    </xf>
    <xf numFmtId="41" fontId="42" fillId="0" borderId="59" xfId="33" applyNumberFormat="1" applyFont="1" applyBorder="1" applyAlignment="1" applyProtection="1">
      <alignment horizontal="center" vertical="center" shrinkToFit="1"/>
      <protection locked="0"/>
    </xf>
    <xf numFmtId="41" fontId="42" fillId="0" borderId="25" xfId="33" applyNumberFormat="1" applyFont="1" applyBorder="1" applyAlignment="1" applyProtection="1">
      <alignment horizontal="center" vertical="center" shrinkToFit="1"/>
      <protection locked="0"/>
    </xf>
    <xf numFmtId="41" fontId="42" fillId="22" borderId="31" xfId="33" applyNumberFormat="1" applyFont="1" applyFill="1" applyBorder="1" applyAlignment="1">
      <alignment horizontal="center" vertical="center" shrinkToFit="1"/>
    </xf>
    <xf numFmtId="41" fontId="42" fillId="0" borderId="64" xfId="33" applyNumberFormat="1" applyFont="1" applyBorder="1" applyAlignment="1" applyProtection="1">
      <alignment horizontal="center" vertical="center" shrinkToFit="1"/>
      <protection locked="0"/>
    </xf>
    <xf numFmtId="41" fontId="42" fillId="0" borderId="26" xfId="33" applyNumberFormat="1" applyFont="1" applyBorder="1" applyAlignment="1" applyProtection="1">
      <alignment horizontal="center" vertical="center" shrinkToFit="1"/>
      <protection locked="0"/>
    </xf>
    <xf numFmtId="41" fontId="42" fillId="22" borderId="33" xfId="33" applyNumberFormat="1" applyFont="1" applyFill="1" applyBorder="1" applyAlignment="1">
      <alignment horizontal="center" vertical="center" shrinkToFit="1"/>
    </xf>
    <xf numFmtId="0" fontId="42" fillId="22" borderId="79" xfId="0" applyNumberFormat="1" applyFont="1" applyFill="1" applyBorder="1" applyAlignment="1" applyProtection="1">
      <alignment horizontal="center" vertical="center" wrapText="1"/>
    </xf>
    <xf numFmtId="0" fontId="42" fillId="22" borderId="61" xfId="0" applyNumberFormat="1" applyFont="1" applyFill="1" applyBorder="1" applyAlignment="1" applyProtection="1">
      <alignment horizontal="center" vertical="center"/>
    </xf>
    <xf numFmtId="41" fontId="42" fillId="22" borderId="61" xfId="33" applyNumberFormat="1" applyFont="1" applyFill="1" applyBorder="1" applyAlignment="1" applyProtection="1">
      <alignment horizontal="left" vertical="center" wrapText="1"/>
    </xf>
    <xf numFmtId="41" fontId="42" fillId="22" borderId="61" xfId="33" applyNumberFormat="1" applyFont="1" applyFill="1" applyBorder="1" applyAlignment="1">
      <alignment horizontal="left" vertical="center" wrapText="1"/>
    </xf>
    <xf numFmtId="41" fontId="42" fillId="22" borderId="62" xfId="33" applyNumberFormat="1" applyFont="1" applyFill="1" applyBorder="1" applyAlignment="1" applyProtection="1">
      <alignment horizontal="left" vertical="center" wrapText="1"/>
    </xf>
    <xf numFmtId="41" fontId="42" fillId="22" borderId="77" xfId="33" applyNumberFormat="1" applyFont="1" applyFill="1" applyBorder="1" applyAlignment="1" applyProtection="1">
      <alignment horizontal="center" vertical="center" shrinkToFit="1"/>
    </xf>
    <xf numFmtId="41" fontId="42" fillId="22" borderId="16" xfId="33" applyNumberFormat="1" applyFont="1" applyFill="1" applyBorder="1" applyAlignment="1">
      <alignment horizontal="left" vertical="center" wrapText="1"/>
    </xf>
    <xf numFmtId="0" fontId="46" fillId="0" borderId="30" xfId="0" applyNumberFormat="1" applyFont="1" applyFill="1" applyBorder="1" applyAlignment="1" applyProtection="1">
      <alignment horizontal="center" vertical="center"/>
      <protection locked="0"/>
    </xf>
    <xf numFmtId="41" fontId="46" fillId="22" borderId="18" xfId="33" applyNumberFormat="1" applyFont="1" applyFill="1" applyBorder="1" applyAlignment="1" applyProtection="1">
      <alignment horizontal="center" vertical="center" shrinkToFit="1"/>
    </xf>
    <xf numFmtId="41" fontId="46" fillId="22" borderId="25" xfId="33" applyNumberFormat="1" applyFont="1" applyFill="1" applyBorder="1" applyAlignment="1" applyProtection="1">
      <alignment horizontal="center" vertical="center" shrinkToFit="1"/>
    </xf>
    <xf numFmtId="41" fontId="46" fillId="0" borderId="25" xfId="33" applyNumberFormat="1" applyFont="1" applyFill="1" applyBorder="1" applyAlignment="1" applyProtection="1">
      <alignment horizontal="center" vertical="center" shrinkToFit="1"/>
      <protection locked="0"/>
    </xf>
    <xf numFmtId="41" fontId="46" fillId="0" borderId="30" xfId="33" applyNumberFormat="1" applyFont="1" applyFill="1" applyBorder="1" applyAlignment="1" applyProtection="1">
      <alignment horizontal="center" vertical="center" shrinkToFit="1"/>
      <protection locked="0"/>
    </xf>
    <xf numFmtId="41" fontId="46" fillId="0" borderId="0" xfId="0" applyNumberFormat="1" applyFont="1" applyAlignment="1">
      <alignment horizontal="center" vertical="center" shrinkToFit="1"/>
    </xf>
    <xf numFmtId="41" fontId="46" fillId="0" borderId="0" xfId="0" applyNumberFormat="1" applyFont="1" applyAlignment="1">
      <alignment horizontal="center" vertical="center"/>
    </xf>
    <xf numFmtId="0" fontId="48" fillId="0" borderId="0" xfId="0" applyNumberFormat="1" applyFont="1"/>
    <xf numFmtId="41" fontId="22" fillId="22" borderId="23" xfId="33" applyNumberFormat="1" applyFont="1" applyFill="1" applyBorder="1" applyAlignment="1" applyProtection="1">
      <alignment horizontal="center" vertical="center" wrapText="1"/>
    </xf>
    <xf numFmtId="0" fontId="22" fillId="22" borderId="69" xfId="0" applyNumberFormat="1" applyFont="1" applyFill="1" applyBorder="1" applyAlignment="1" applyProtection="1">
      <alignment horizontal="center" vertical="center"/>
    </xf>
    <xf numFmtId="41" fontId="22" fillId="22" borderId="24" xfId="33" applyNumberFormat="1" applyFont="1" applyFill="1" applyBorder="1" applyAlignment="1" applyProtection="1">
      <alignment horizontal="center" vertical="center" wrapText="1"/>
    </xf>
    <xf numFmtId="41" fontId="22" fillId="22" borderId="21" xfId="33" applyNumberFormat="1" applyFont="1" applyFill="1" applyBorder="1" applyAlignment="1" applyProtection="1">
      <alignment horizontal="center" vertical="center" shrinkToFit="1"/>
    </xf>
    <xf numFmtId="41" fontId="22" fillId="22" borderId="59" xfId="33" applyNumberFormat="1" applyFont="1" applyFill="1" applyBorder="1" applyAlignment="1" applyProtection="1">
      <alignment horizontal="center" vertical="center" shrinkToFit="1"/>
    </xf>
    <xf numFmtId="41" fontId="22" fillId="22" borderId="64" xfId="33" applyNumberFormat="1" applyFont="1" applyFill="1" applyBorder="1" applyAlignment="1" applyProtection="1">
      <alignment horizontal="center" vertical="center" shrinkToFit="1"/>
    </xf>
    <xf numFmtId="41" fontId="42" fillId="22" borderId="65" xfId="33" applyNumberFormat="1" applyFont="1" applyFill="1" applyBorder="1" applyAlignment="1" applyProtection="1">
      <alignment horizontal="center" vertical="center" wrapText="1"/>
    </xf>
    <xf numFmtId="41" fontId="45" fillId="22" borderId="59" xfId="33" applyNumberFormat="1" applyFont="1" applyFill="1" applyBorder="1" applyAlignment="1" applyProtection="1">
      <alignment horizontal="center" vertical="center" shrinkToFit="1"/>
    </xf>
    <xf numFmtId="0" fontId="42" fillId="22" borderId="16" xfId="0" applyNumberFormat="1" applyFont="1" applyFill="1" applyBorder="1" applyAlignment="1">
      <alignment horizontal="center" vertical="center" wrapText="1"/>
    </xf>
    <xf numFmtId="0" fontId="42" fillId="22" borderId="2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shrinkToFit="1"/>
    </xf>
    <xf numFmtId="0" fontId="42" fillId="22" borderId="80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Alignment="1">
      <alignment horizontal="center" vertical="center"/>
    </xf>
    <xf numFmtId="41" fontId="46" fillId="0" borderId="43" xfId="33" applyNumberFormat="1" applyFont="1" applyFill="1" applyBorder="1" applyAlignment="1" applyProtection="1">
      <alignment horizontal="center" vertical="center" shrinkToFit="1"/>
      <protection locked="0"/>
    </xf>
    <xf numFmtId="41" fontId="46" fillId="0" borderId="59" xfId="33" applyNumberFormat="1" applyFont="1" applyFill="1" applyBorder="1" applyAlignment="1" applyProtection="1">
      <alignment horizontal="center" vertical="center" shrinkToFit="1"/>
      <protection locked="0"/>
    </xf>
    <xf numFmtId="0" fontId="22" fillId="22" borderId="23" xfId="0" applyNumberFormat="1" applyFont="1" applyFill="1" applyBorder="1" applyAlignment="1" applyProtection="1">
      <alignment horizontal="center" vertical="center" wrapText="1"/>
    </xf>
    <xf numFmtId="0" fontId="42" fillId="22" borderId="23" xfId="0" applyNumberFormat="1" applyFont="1" applyFill="1" applyBorder="1" applyAlignment="1" applyProtection="1">
      <alignment horizontal="center" vertical="center" wrapText="1"/>
    </xf>
    <xf numFmtId="41" fontId="22" fillId="22" borderId="17" xfId="33" applyNumberFormat="1" applyFont="1" applyFill="1" applyBorder="1" applyAlignment="1" applyProtection="1">
      <alignment horizontal="right" vertical="center" shrinkToFit="1"/>
    </xf>
    <xf numFmtId="41" fontId="22" fillId="22" borderId="22" xfId="33" applyNumberFormat="1" applyFont="1" applyFill="1" applyBorder="1" applyAlignment="1" applyProtection="1">
      <alignment horizontal="right" vertical="center" shrinkToFit="1"/>
    </xf>
    <xf numFmtId="0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41" fontId="22" fillId="0" borderId="18" xfId="33" applyNumberFormat="1" applyFont="1" applyFill="1" applyBorder="1" applyAlignment="1" applyProtection="1">
      <alignment horizontal="right" vertical="center" shrinkToFit="1"/>
      <protection locked="0"/>
    </xf>
    <xf numFmtId="41" fontId="22" fillId="22" borderId="18" xfId="33" applyNumberFormat="1" applyFont="1" applyFill="1" applyBorder="1" applyAlignment="1" applyProtection="1">
      <alignment horizontal="right" vertical="center" shrinkToFit="1"/>
    </xf>
    <xf numFmtId="41" fontId="22" fillId="22" borderId="31" xfId="33" applyNumberFormat="1" applyFont="1" applyFill="1" applyBorder="1" applyAlignment="1" applyProtection="1">
      <alignment horizontal="right" vertical="center" shrinkToFit="1"/>
    </xf>
    <xf numFmtId="41" fontId="22" fillId="0" borderId="25" xfId="33" applyNumberFormat="1" applyFont="1" applyFill="1" applyBorder="1" applyAlignment="1" applyProtection="1">
      <alignment horizontal="right" vertical="center" shrinkToFit="1"/>
      <protection locked="0"/>
    </xf>
    <xf numFmtId="41" fontId="22" fillId="0" borderId="25" xfId="33" applyNumberFormat="1" applyFont="1" applyFill="1" applyBorder="1" applyAlignment="1" applyProtection="1">
      <alignment horizontal="left" vertical="center" shrinkToFit="1"/>
      <protection locked="0"/>
    </xf>
    <xf numFmtId="0" fontId="22" fillId="0" borderId="32" xfId="0" applyNumberFormat="1" applyFont="1" applyFill="1" applyBorder="1" applyAlignment="1" applyProtection="1">
      <alignment horizontal="center" vertical="center" shrinkToFit="1"/>
      <protection locked="0"/>
    </xf>
    <xf numFmtId="41" fontId="22" fillId="0" borderId="26" xfId="33" applyNumberFormat="1" applyFont="1" applyFill="1" applyBorder="1" applyAlignment="1" applyProtection="1">
      <alignment horizontal="right" vertical="center" shrinkToFit="1"/>
      <protection locked="0"/>
    </xf>
    <xf numFmtId="41" fontId="22" fillId="22" borderId="19" xfId="33" applyNumberFormat="1" applyFont="1" applyFill="1" applyBorder="1" applyAlignment="1" applyProtection="1">
      <alignment horizontal="right" vertical="center" shrinkToFit="1"/>
    </xf>
    <xf numFmtId="41" fontId="22" fillId="22" borderId="33" xfId="33" applyNumberFormat="1" applyFont="1" applyFill="1" applyBorder="1" applyAlignment="1" applyProtection="1">
      <alignment horizontal="right" vertical="center" shrinkToFit="1"/>
    </xf>
    <xf numFmtId="0" fontId="42" fillId="22" borderId="78" xfId="0" applyNumberFormat="1" applyFont="1" applyFill="1" applyBorder="1" applyAlignment="1" applyProtection="1">
      <alignment horizontal="center" vertical="center"/>
    </xf>
    <xf numFmtId="0" fontId="4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32" xfId="0" applyNumberFormat="1" applyFont="1" applyFill="1" applyBorder="1" applyAlignment="1" applyProtection="1">
      <alignment horizontal="center" vertical="center" shrinkToFit="1"/>
      <protection locked="0"/>
    </xf>
    <xf numFmtId="41" fontId="42" fillId="22" borderId="81" xfId="33" applyNumberFormat="1" applyFont="1" applyFill="1" applyBorder="1" applyAlignment="1" applyProtection="1">
      <alignment horizontal="center" vertical="center" shrinkToFit="1"/>
    </xf>
    <xf numFmtId="41" fontId="42" fillId="22" borderId="109" xfId="33" applyNumberFormat="1" applyFont="1" applyFill="1" applyBorder="1" applyAlignment="1" applyProtection="1">
      <alignment horizontal="center" vertical="center" shrinkToFit="1"/>
    </xf>
    <xf numFmtId="41" fontId="42" fillId="22" borderId="17" xfId="33" applyNumberFormat="1" applyFont="1" applyFill="1" applyBorder="1" applyAlignment="1" applyProtection="1">
      <alignment horizontal="center" vertical="center"/>
    </xf>
    <xf numFmtId="41" fontId="42" fillId="22" borderId="22" xfId="33" applyNumberFormat="1" applyFont="1" applyFill="1" applyBorder="1" applyAlignment="1" applyProtection="1">
      <alignment horizontal="center" vertical="center"/>
    </xf>
    <xf numFmtId="41" fontId="42" fillId="22" borderId="18" xfId="33" applyNumberFormat="1" applyFont="1" applyFill="1" applyBorder="1" applyAlignment="1" applyProtection="1">
      <alignment horizontal="center" vertical="center"/>
    </xf>
    <xf numFmtId="41" fontId="42" fillId="0" borderId="18" xfId="33" applyNumberFormat="1" applyFont="1" applyFill="1" applyBorder="1" applyAlignment="1" applyProtection="1">
      <alignment horizontal="center" vertical="center"/>
      <protection locked="0"/>
    </xf>
    <xf numFmtId="41" fontId="42" fillId="0" borderId="42" xfId="33" applyNumberFormat="1" applyFont="1" applyFill="1" applyBorder="1" applyAlignment="1" applyProtection="1">
      <alignment horizontal="center" vertical="center"/>
      <protection locked="0"/>
    </xf>
    <xf numFmtId="41" fontId="42" fillId="0" borderId="31" xfId="33" applyNumberFormat="1" applyFont="1" applyFill="1" applyBorder="1" applyAlignment="1" applyProtection="1">
      <alignment horizontal="center" vertical="center"/>
      <protection locked="0"/>
    </xf>
    <xf numFmtId="41" fontId="42" fillId="0" borderId="25" xfId="33" applyNumberFormat="1" applyFont="1" applyFill="1" applyBorder="1" applyAlignment="1" applyProtection="1">
      <alignment horizontal="center" vertical="center"/>
      <protection locked="0"/>
    </xf>
    <xf numFmtId="41" fontId="42" fillId="0" borderId="27" xfId="33" applyNumberFormat="1" applyFont="1" applyFill="1" applyBorder="1" applyAlignment="1" applyProtection="1">
      <alignment horizontal="center" vertical="center"/>
      <protection locked="0"/>
    </xf>
    <xf numFmtId="41" fontId="42" fillId="22" borderId="19" xfId="33" applyNumberFormat="1" applyFont="1" applyFill="1" applyBorder="1" applyAlignment="1" applyProtection="1">
      <alignment horizontal="center" vertical="center"/>
    </xf>
    <xf numFmtId="41" fontId="42" fillId="0" borderId="26" xfId="33" applyNumberFormat="1" applyFont="1" applyFill="1" applyBorder="1" applyAlignment="1" applyProtection="1">
      <alignment horizontal="center" vertical="center"/>
      <protection locked="0"/>
    </xf>
    <xf numFmtId="41" fontId="42" fillId="0" borderId="28" xfId="33" applyNumberFormat="1" applyFont="1" applyFill="1" applyBorder="1" applyAlignment="1" applyProtection="1">
      <alignment horizontal="center" vertical="center"/>
      <protection locked="0"/>
    </xf>
    <xf numFmtId="0" fontId="42" fillId="22" borderId="104" xfId="0" applyNumberFormat="1" applyFont="1" applyFill="1" applyBorder="1" applyAlignment="1" applyProtection="1">
      <alignment horizontal="center" vertical="center"/>
    </xf>
    <xf numFmtId="41" fontId="42" fillId="22" borderId="68" xfId="33" applyNumberFormat="1" applyFont="1" applyFill="1" applyBorder="1" applyAlignment="1" applyProtection="1">
      <alignment horizontal="center" vertical="center"/>
    </xf>
    <xf numFmtId="41" fontId="42" fillId="22" borderId="112" xfId="33" applyNumberFormat="1" applyFont="1" applyFill="1" applyBorder="1" applyAlignment="1" applyProtection="1">
      <alignment horizontal="center" vertical="center"/>
    </xf>
    <xf numFmtId="41" fontId="42" fillId="22" borderId="111" xfId="33" applyNumberFormat="1" applyFont="1" applyFill="1" applyBorder="1" applyAlignment="1" applyProtection="1">
      <alignment horizontal="center" vertical="center"/>
    </xf>
    <xf numFmtId="41" fontId="42" fillId="22" borderId="42" xfId="33" applyNumberFormat="1" applyFont="1" applyFill="1" applyBorder="1" applyAlignment="1" applyProtection="1">
      <alignment horizontal="center" vertical="center"/>
    </xf>
    <xf numFmtId="41" fontId="42" fillId="0" borderId="48" xfId="33" applyNumberFormat="1" applyFont="1" applyFill="1" applyBorder="1" applyAlignment="1" applyProtection="1">
      <alignment horizontal="center" vertical="center"/>
      <protection locked="0"/>
    </xf>
    <xf numFmtId="41" fontId="42" fillId="0" borderId="49" xfId="33" applyNumberFormat="1" applyFont="1" applyFill="1" applyBorder="1" applyAlignment="1" applyProtection="1">
      <alignment horizontal="center" vertical="center"/>
      <protection locked="0"/>
    </xf>
    <xf numFmtId="41" fontId="42" fillId="22" borderId="109" xfId="33" applyNumberFormat="1" applyFont="1" applyFill="1" applyBorder="1" applyAlignment="1" applyProtection="1">
      <alignment horizontal="center" vertical="center"/>
    </xf>
    <xf numFmtId="41" fontId="42" fillId="0" borderId="50" xfId="33" applyNumberFormat="1" applyFont="1" applyFill="1" applyBorder="1" applyAlignment="1" applyProtection="1">
      <alignment horizontal="center" vertical="center"/>
      <protection locked="0"/>
    </xf>
    <xf numFmtId="0" fontId="42" fillId="0" borderId="0" xfId="45" applyNumberFormat="1" applyFont="1" applyAlignment="1">
      <alignment horizontal="center" vertical="center"/>
    </xf>
    <xf numFmtId="0" fontId="42" fillId="22" borderId="23" xfId="45" applyNumberFormat="1" applyFont="1" applyFill="1" applyBorder="1" applyAlignment="1" applyProtection="1">
      <alignment horizontal="center" vertical="center"/>
    </xf>
    <xf numFmtId="0" fontId="42" fillId="22" borderId="23" xfId="45" applyNumberFormat="1" applyFont="1" applyFill="1" applyBorder="1" applyAlignment="1" applyProtection="1">
      <alignment horizontal="center" vertical="center" wrapText="1"/>
    </xf>
    <xf numFmtId="0" fontId="42" fillId="22" borderId="78" xfId="45" applyNumberFormat="1" applyFont="1" applyFill="1" applyBorder="1" applyAlignment="1" applyProtection="1">
      <alignment horizontal="center" vertical="center" wrapText="1"/>
    </xf>
    <xf numFmtId="0" fontId="42" fillId="22" borderId="24" xfId="45" applyNumberFormat="1" applyFont="1" applyFill="1" applyBorder="1" applyAlignment="1" applyProtection="1">
      <alignment horizontal="center" vertical="center" wrapText="1"/>
    </xf>
    <xf numFmtId="0" fontId="42" fillId="22" borderId="21" xfId="45" applyNumberFormat="1" applyFont="1" applyFill="1" applyBorder="1" applyAlignment="1" applyProtection="1">
      <alignment horizontal="center" vertical="center"/>
    </xf>
    <xf numFmtId="0" fontId="42" fillId="0" borderId="30" xfId="45" applyNumberFormat="1" applyFont="1" applyFill="1" applyBorder="1" applyAlignment="1" applyProtection="1">
      <alignment horizontal="center" vertical="center" shrinkToFit="1"/>
      <protection locked="0"/>
    </xf>
    <xf numFmtId="0" fontId="42" fillId="0" borderId="32" xfId="45" applyNumberFormat="1" applyFont="1" applyFill="1" applyBorder="1" applyAlignment="1" applyProtection="1">
      <alignment horizontal="center" vertical="center" shrinkToFit="1"/>
      <protection locked="0"/>
    </xf>
    <xf numFmtId="183" fontId="18" fillId="0" borderId="14" xfId="0" applyNumberFormat="1" applyFont="1" applyFill="1" applyBorder="1" applyAlignment="1">
      <alignment horizontal="right" vertical="center" shrinkToFit="1"/>
    </xf>
    <xf numFmtId="183" fontId="18" fillId="0" borderId="53" xfId="0" applyNumberFormat="1" applyFont="1" applyFill="1" applyBorder="1" applyAlignment="1">
      <alignment horizontal="right" vertical="center" shrinkToFit="1"/>
    </xf>
    <xf numFmtId="183" fontId="18" fillId="0" borderId="125" xfId="0" applyNumberFormat="1" applyFont="1" applyFill="1" applyBorder="1" applyAlignment="1">
      <alignment horizontal="right" vertical="center" shrinkToFit="1"/>
    </xf>
    <xf numFmtId="0" fontId="39" fillId="0" borderId="0" xfId="0" applyNumberFormat="1" applyFont="1" applyAlignment="1" applyProtection="1">
      <alignment horizontal="center" vertical="center"/>
      <protection locked="0"/>
    </xf>
    <xf numFmtId="0" fontId="37" fillId="24" borderId="118" xfId="0" applyNumberFormat="1" applyFont="1" applyFill="1" applyBorder="1" applyAlignment="1">
      <alignment horizontal="left" vertical="center" wrapText="1"/>
    </xf>
    <xf numFmtId="0" fontId="37" fillId="24" borderId="119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0" fillId="6" borderId="55" xfId="0" applyNumberFormat="1" applyFill="1" applyBorder="1" applyAlignment="1">
      <alignment horizontal="center" vertical="center"/>
    </xf>
    <xf numFmtId="0" fontId="0" fillId="6" borderId="56" xfId="0" applyNumberFormat="1" applyFill="1" applyBorder="1" applyAlignment="1">
      <alignment horizontal="center" vertical="center"/>
    </xf>
    <xf numFmtId="0" fontId="0" fillId="6" borderId="60" xfId="0" applyNumberFormat="1" applyFill="1" applyBorder="1" applyAlignment="1">
      <alignment horizontal="center" vertical="center"/>
    </xf>
    <xf numFmtId="0" fontId="0" fillId="6" borderId="92" xfId="0" applyNumberFormat="1" applyFill="1" applyBorder="1" applyAlignment="1">
      <alignment horizontal="center" vertical="center"/>
    </xf>
    <xf numFmtId="0" fontId="0" fillId="6" borderId="93" xfId="0" applyNumberFormat="1" applyFill="1" applyBorder="1" applyAlignment="1">
      <alignment horizontal="center" vertical="center"/>
    </xf>
    <xf numFmtId="0" fontId="44" fillId="0" borderId="124" xfId="0" applyNumberFormat="1" applyFont="1" applyBorder="1" applyAlignment="1">
      <alignment horizontal="center" vertical="center"/>
    </xf>
    <xf numFmtId="0" fontId="42" fillId="0" borderId="54" xfId="0" applyNumberFormat="1" applyFont="1" applyBorder="1" applyAlignment="1">
      <alignment horizontal="left" vertical="center"/>
    </xf>
    <xf numFmtId="0" fontId="42" fillId="0" borderId="54" xfId="0" applyNumberFormat="1" applyFont="1" applyBorder="1" applyAlignment="1">
      <alignment horizontal="right"/>
    </xf>
    <xf numFmtId="0" fontId="30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left" vertical="center"/>
    </xf>
    <xf numFmtId="0" fontId="42" fillId="22" borderId="88" xfId="0" applyNumberFormat="1" applyFont="1" applyFill="1" applyBorder="1" applyAlignment="1">
      <alignment horizontal="center" vertical="center" wrapText="1"/>
    </xf>
    <xf numFmtId="0" fontId="42" fillId="22" borderId="89" xfId="0" applyNumberFormat="1" applyFont="1" applyFill="1" applyBorder="1" applyAlignment="1">
      <alignment horizontal="center" vertical="center" wrapText="1"/>
    </xf>
    <xf numFmtId="0" fontId="42" fillId="22" borderId="91" xfId="0" applyNumberFormat="1" applyFont="1" applyFill="1" applyBorder="1" applyAlignment="1">
      <alignment horizontal="center" vertical="center"/>
    </xf>
    <xf numFmtId="0" fontId="42" fillId="22" borderId="86" xfId="0" applyNumberFormat="1" applyFont="1" applyFill="1" applyBorder="1" applyAlignment="1">
      <alignment horizontal="center" vertical="center"/>
    </xf>
    <xf numFmtId="0" fontId="42" fillId="22" borderId="96" xfId="0" applyNumberFormat="1" applyFont="1" applyFill="1" applyBorder="1" applyAlignment="1">
      <alignment horizontal="center" vertical="center"/>
    </xf>
    <xf numFmtId="0" fontId="42" fillId="22" borderId="87" xfId="0" applyNumberFormat="1" applyFont="1" applyFill="1" applyBorder="1" applyAlignment="1">
      <alignment horizontal="center" vertical="center"/>
    </xf>
    <xf numFmtId="0" fontId="42" fillId="0" borderId="0" xfId="0" applyNumberFormat="1" applyFont="1" applyBorder="1" applyAlignment="1">
      <alignment horizontal="left" vertical="center"/>
    </xf>
    <xf numFmtId="0" fontId="4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right"/>
    </xf>
    <xf numFmtId="0" fontId="21" fillId="0" borderId="0" xfId="0" applyNumberFormat="1" applyFont="1" applyAlignment="1">
      <alignment horizontal="center" vertical="center"/>
    </xf>
    <xf numFmtId="0" fontId="42" fillId="22" borderId="90" xfId="0" applyNumberFormat="1" applyFont="1" applyFill="1" applyBorder="1" applyAlignment="1" applyProtection="1">
      <alignment horizontal="center" vertical="center"/>
    </xf>
    <xf numFmtId="0" fontId="42" fillId="22" borderId="94" xfId="0" applyNumberFormat="1" applyFont="1" applyFill="1" applyBorder="1" applyAlignment="1" applyProtection="1">
      <alignment horizontal="center" vertical="center"/>
    </xf>
    <xf numFmtId="0" fontId="42" fillId="22" borderId="88" xfId="0" applyNumberFormat="1" applyFont="1" applyFill="1" applyBorder="1" applyAlignment="1" applyProtection="1">
      <alignment horizontal="center" vertical="center" wrapText="1"/>
    </xf>
    <xf numFmtId="0" fontId="42" fillId="22" borderId="89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left" vertical="center"/>
    </xf>
    <xf numFmtId="0" fontId="42" fillId="0" borderId="54" xfId="0" applyNumberFormat="1" applyFont="1" applyBorder="1" applyAlignment="1">
      <alignment horizontal="left" vertical="center" shrinkToFit="1"/>
    </xf>
    <xf numFmtId="0" fontId="42" fillId="0" borderId="0" xfId="0" applyNumberFormat="1" applyFont="1" applyBorder="1" applyAlignment="1">
      <alignment horizontal="right" shrinkToFit="1"/>
    </xf>
    <xf numFmtId="0" fontId="42" fillId="22" borderId="61" xfId="0" applyNumberFormat="1" applyFont="1" applyFill="1" applyBorder="1" applyAlignment="1" applyProtection="1">
      <alignment horizontal="center" vertical="center"/>
    </xf>
    <xf numFmtId="0" fontId="42" fillId="22" borderId="95" xfId="0" applyNumberFormat="1" applyFont="1" applyFill="1" applyBorder="1" applyAlignment="1" applyProtection="1">
      <alignment horizontal="center" vertical="center"/>
    </xf>
    <xf numFmtId="0" fontId="42" fillId="22" borderId="61" xfId="0" applyNumberFormat="1" applyFont="1" applyFill="1" applyBorder="1" applyAlignment="1" applyProtection="1">
      <alignment horizontal="center" vertical="center" wrapText="1"/>
    </xf>
    <xf numFmtId="0" fontId="42" fillId="22" borderId="91" xfId="0" applyNumberFormat="1" applyFont="1" applyFill="1" applyBorder="1" applyAlignment="1" applyProtection="1">
      <alignment horizontal="center" vertical="center"/>
    </xf>
    <xf numFmtId="0" fontId="42" fillId="22" borderId="86" xfId="0" applyNumberFormat="1" applyFont="1" applyFill="1" applyBorder="1" applyAlignment="1" applyProtection="1">
      <alignment horizontal="center" vertical="center"/>
    </xf>
    <xf numFmtId="0" fontId="42" fillId="22" borderId="96" xfId="0" applyNumberFormat="1" applyFont="1" applyFill="1" applyBorder="1" applyAlignment="1" applyProtection="1">
      <alignment horizontal="center" vertical="center"/>
    </xf>
    <xf numFmtId="0" fontId="42" fillId="22" borderId="62" xfId="0" applyNumberFormat="1" applyFont="1" applyFill="1" applyBorder="1" applyAlignment="1" applyProtection="1">
      <alignment horizontal="center" vertical="center"/>
    </xf>
    <xf numFmtId="0" fontId="42" fillId="0" borderId="0" xfId="33" applyNumberFormat="1" applyFont="1" applyBorder="1" applyAlignment="1">
      <alignment horizontal="left" vertical="center"/>
    </xf>
    <xf numFmtId="41" fontId="42" fillId="0" borderId="0" xfId="33" applyFont="1" applyBorder="1" applyAlignment="1">
      <alignment horizontal="right"/>
    </xf>
    <xf numFmtId="41" fontId="44" fillId="0" borderId="0" xfId="33" applyFont="1" applyAlignment="1">
      <alignment horizontal="left" vertical="center"/>
    </xf>
    <xf numFmtId="41" fontId="42" fillId="22" borderId="43" xfId="33" applyFont="1" applyFill="1" applyBorder="1" applyAlignment="1" applyProtection="1">
      <alignment horizontal="center" vertical="center" shrinkToFit="1"/>
    </xf>
    <xf numFmtId="41" fontId="42" fillId="22" borderId="65" xfId="33" applyFont="1" applyFill="1" applyBorder="1" applyAlignment="1" applyProtection="1">
      <alignment horizontal="center" vertical="center" shrinkToFit="1"/>
    </xf>
    <xf numFmtId="41" fontId="42" fillId="22" borderId="73" xfId="33" applyFont="1" applyFill="1" applyBorder="1" applyAlignment="1" applyProtection="1">
      <alignment horizontal="center" vertical="center" shrinkToFit="1"/>
    </xf>
    <xf numFmtId="41" fontId="42" fillId="22" borderId="95" xfId="33" applyFont="1" applyFill="1" applyBorder="1" applyAlignment="1" applyProtection="1">
      <alignment horizontal="center" vertical="center" shrinkToFit="1"/>
    </xf>
    <xf numFmtId="41" fontId="42" fillId="0" borderId="54" xfId="33" applyFont="1" applyFill="1" applyBorder="1" applyAlignment="1">
      <alignment horizontal="left" vertical="center"/>
    </xf>
    <xf numFmtId="41" fontId="42" fillId="22" borderId="88" xfId="33" applyFont="1" applyFill="1" applyBorder="1" applyAlignment="1" applyProtection="1">
      <alignment horizontal="center" vertical="center" wrapText="1"/>
    </xf>
    <xf numFmtId="41" fontId="42" fillId="22" borderId="83" xfId="33" applyFont="1" applyFill="1" applyBorder="1" applyAlignment="1" applyProtection="1">
      <alignment horizontal="center" vertical="center" wrapText="1"/>
    </xf>
    <xf numFmtId="41" fontId="42" fillId="22" borderId="89" xfId="33" applyFont="1" applyFill="1" applyBorder="1" applyAlignment="1" applyProtection="1">
      <alignment horizontal="center" vertical="center" wrapText="1"/>
    </xf>
    <xf numFmtId="41" fontId="42" fillId="22" borderId="25" xfId="33" applyFont="1" applyFill="1" applyBorder="1" applyAlignment="1" applyProtection="1">
      <alignment horizontal="center" vertical="center" shrinkToFit="1"/>
    </xf>
    <xf numFmtId="41" fontId="42" fillId="22" borderId="23" xfId="33" applyFont="1" applyFill="1" applyBorder="1" applyAlignment="1" applyProtection="1">
      <alignment horizontal="center" vertical="center" shrinkToFit="1"/>
    </xf>
    <xf numFmtId="41" fontId="42" fillId="22" borderId="61" xfId="33" applyFont="1" applyFill="1" applyBorder="1" applyAlignment="1" applyProtection="1">
      <alignment horizontal="center" vertical="center"/>
    </xf>
    <xf numFmtId="41" fontId="42" fillId="22" borderId="70" xfId="33" applyFont="1" applyFill="1" applyBorder="1" applyAlignment="1" applyProtection="1">
      <alignment horizontal="center" vertical="center"/>
    </xf>
    <xf numFmtId="41" fontId="42" fillId="22" borderId="95" xfId="33" applyFont="1" applyFill="1" applyBorder="1" applyAlignment="1" applyProtection="1">
      <alignment horizontal="center" vertical="center"/>
    </xf>
    <xf numFmtId="41" fontId="42" fillId="22" borderId="59" xfId="33" applyFont="1" applyFill="1" applyBorder="1" applyAlignment="1" applyProtection="1">
      <alignment horizontal="center" vertical="center" shrinkToFit="1"/>
    </xf>
    <xf numFmtId="41" fontId="42" fillId="22" borderId="69" xfId="33" applyFont="1" applyFill="1" applyBorder="1" applyAlignment="1" applyProtection="1">
      <alignment horizontal="center" vertical="center" shrinkToFit="1"/>
    </xf>
    <xf numFmtId="41" fontId="42" fillId="22" borderId="90" xfId="33" applyFont="1" applyFill="1" applyBorder="1" applyAlignment="1" applyProtection="1">
      <alignment horizontal="center" vertical="center" shrinkToFit="1"/>
    </xf>
    <xf numFmtId="41" fontId="42" fillId="22" borderId="91" xfId="33" applyFont="1" applyFill="1" applyBorder="1" applyAlignment="1" applyProtection="1">
      <alignment horizontal="center" vertical="center" shrinkToFit="1"/>
    </xf>
    <xf numFmtId="41" fontId="42" fillId="22" borderId="27" xfId="33" applyFont="1" applyFill="1" applyBorder="1" applyAlignment="1" applyProtection="1">
      <alignment horizontal="center" vertical="center" shrinkToFit="1"/>
    </xf>
    <xf numFmtId="41" fontId="42" fillId="22" borderId="24" xfId="33" applyFont="1" applyFill="1" applyBorder="1" applyAlignment="1" applyProtection="1">
      <alignment horizontal="center" vertical="center" shrinkToFit="1"/>
    </xf>
    <xf numFmtId="41" fontId="42" fillId="22" borderId="85" xfId="33" applyFont="1" applyFill="1" applyBorder="1" applyAlignment="1" applyProtection="1">
      <alignment horizontal="center" vertical="center" shrinkToFit="1"/>
    </xf>
    <xf numFmtId="41" fontId="42" fillId="22" borderId="86" xfId="33" applyFont="1" applyFill="1" applyBorder="1" applyAlignment="1" applyProtection="1">
      <alignment horizontal="center" vertical="center" shrinkToFit="1"/>
    </xf>
    <xf numFmtId="41" fontId="42" fillId="22" borderId="87" xfId="33" applyFont="1" applyFill="1" applyBorder="1" applyAlignment="1" applyProtection="1">
      <alignment horizontal="center" vertical="center" shrinkToFit="1"/>
    </xf>
    <xf numFmtId="0" fontId="42" fillId="22" borderId="25" xfId="0" applyNumberFormat="1" applyFont="1" applyFill="1" applyBorder="1" applyAlignment="1" applyProtection="1">
      <alignment horizontal="center" vertical="center"/>
    </xf>
    <xf numFmtId="0" fontId="42" fillId="22" borderId="27" xfId="0" applyNumberFormat="1" applyFont="1" applyFill="1" applyBorder="1" applyAlignment="1" applyProtection="1">
      <alignment horizontal="center" vertical="center"/>
    </xf>
    <xf numFmtId="0" fontId="42" fillId="22" borderId="23" xfId="0" applyNumberFormat="1" applyFont="1" applyFill="1" applyBorder="1" applyAlignment="1" applyProtection="1">
      <alignment horizontal="center" vertical="center"/>
    </xf>
    <xf numFmtId="0" fontId="42" fillId="22" borderId="24" xfId="0" applyNumberFormat="1" applyFont="1" applyFill="1" applyBorder="1" applyAlignment="1" applyProtection="1">
      <alignment horizontal="center" vertical="center"/>
    </xf>
    <xf numFmtId="0" fontId="42" fillId="22" borderId="59" xfId="0" applyNumberFormat="1" applyFont="1" applyFill="1" applyBorder="1" applyAlignment="1" applyProtection="1">
      <alignment horizontal="center" vertical="center"/>
    </xf>
    <xf numFmtId="0" fontId="42" fillId="22" borderId="69" xfId="0" applyNumberFormat="1" applyFont="1" applyFill="1" applyBorder="1" applyAlignment="1" applyProtection="1">
      <alignment horizontal="center" vertical="center"/>
    </xf>
    <xf numFmtId="0" fontId="42" fillId="22" borderId="97" xfId="0" applyNumberFormat="1" applyFont="1" applyFill="1" applyBorder="1" applyAlignment="1" applyProtection="1">
      <alignment horizontal="center" vertical="center"/>
    </xf>
    <xf numFmtId="0" fontId="42" fillId="22" borderId="85" xfId="0" applyNumberFormat="1" applyFont="1" applyFill="1" applyBorder="1" applyAlignment="1" applyProtection="1">
      <alignment horizontal="center" vertical="center"/>
    </xf>
    <xf numFmtId="0" fontId="42" fillId="22" borderId="87" xfId="0" applyNumberFormat="1" applyFont="1" applyFill="1" applyBorder="1" applyAlignment="1" applyProtection="1">
      <alignment horizontal="center" vertical="center"/>
    </xf>
    <xf numFmtId="0" fontId="42" fillId="22" borderId="83" xfId="0" applyNumberFormat="1" applyFont="1" applyFill="1" applyBorder="1" applyAlignment="1" applyProtection="1">
      <alignment horizontal="center" vertical="center" wrapText="1"/>
    </xf>
    <xf numFmtId="0" fontId="42" fillId="22" borderId="25" xfId="0" applyNumberFormat="1" applyFont="1" applyFill="1" applyBorder="1" applyAlignment="1" applyProtection="1">
      <alignment horizontal="center" vertical="center" wrapText="1"/>
    </xf>
    <xf numFmtId="0" fontId="42" fillId="22" borderId="43" xfId="0" applyNumberFormat="1" applyFont="1" applyFill="1" applyBorder="1" applyAlignment="1" applyProtection="1">
      <alignment horizontal="center" vertical="center"/>
    </xf>
    <xf numFmtId="0" fontId="42" fillId="22" borderId="73" xfId="0" applyNumberFormat="1" applyFont="1" applyFill="1" applyBorder="1" applyAlignment="1" applyProtection="1">
      <alignment horizontal="center" vertical="center"/>
    </xf>
    <xf numFmtId="0" fontId="42" fillId="22" borderId="73" xfId="0" applyNumberFormat="1" applyFont="1" applyFill="1" applyBorder="1" applyAlignment="1" applyProtection="1">
      <alignment horizontal="center" vertical="center" wrapText="1"/>
    </xf>
    <xf numFmtId="177" fontId="42" fillId="22" borderId="74" xfId="0" applyNumberFormat="1" applyFont="1" applyFill="1" applyBorder="1" applyAlignment="1" applyProtection="1">
      <alignment horizontal="center" vertical="center"/>
    </xf>
    <xf numFmtId="177" fontId="42" fillId="22" borderId="22" xfId="0" applyNumberFormat="1" applyFont="1" applyFill="1" applyBorder="1" applyAlignment="1" applyProtection="1">
      <alignment horizontal="center" vertical="center"/>
    </xf>
    <xf numFmtId="0" fontId="42" fillId="22" borderId="98" xfId="0" applyNumberFormat="1" applyFont="1" applyFill="1" applyBorder="1" applyAlignment="1" applyProtection="1">
      <alignment horizontal="center" vertical="center"/>
    </xf>
    <xf numFmtId="0" fontId="42" fillId="22" borderId="21" xfId="0" applyNumberFormat="1" applyFont="1" applyFill="1" applyBorder="1" applyAlignment="1" applyProtection="1">
      <alignment horizontal="center" vertical="center" wrapText="1"/>
    </xf>
    <xf numFmtId="0" fontId="42" fillId="22" borderId="17" xfId="0" applyNumberFormat="1" applyFont="1" applyFill="1" applyBorder="1" applyAlignment="1" applyProtection="1">
      <alignment horizontal="center" vertical="center"/>
    </xf>
    <xf numFmtId="0" fontId="42" fillId="22" borderId="98" xfId="0" applyNumberFormat="1" applyFont="1" applyFill="1" applyBorder="1" applyAlignment="1" applyProtection="1">
      <alignment horizontal="center" vertical="center" wrapText="1"/>
    </xf>
    <xf numFmtId="0" fontId="42" fillId="22" borderId="89" xfId="0" applyNumberFormat="1" applyFont="1" applyFill="1" applyBorder="1" applyAlignment="1" applyProtection="1">
      <alignment horizontal="center" vertical="center"/>
    </xf>
    <xf numFmtId="0" fontId="42" fillId="22" borderId="97" xfId="0" applyNumberFormat="1" applyFont="1" applyFill="1" applyBorder="1" applyAlignment="1">
      <alignment horizontal="center" vertical="center"/>
    </xf>
    <xf numFmtId="0" fontId="42" fillId="22" borderId="90" xfId="0" applyNumberFormat="1" applyFont="1" applyFill="1" applyBorder="1" applyAlignment="1">
      <alignment horizontal="center" vertical="center"/>
    </xf>
    <xf numFmtId="0" fontId="42" fillId="22" borderId="94" xfId="0" applyNumberFormat="1" applyFont="1" applyFill="1" applyBorder="1" applyAlignment="1">
      <alignment horizontal="center" vertical="center"/>
    </xf>
    <xf numFmtId="0" fontId="42" fillId="27" borderId="98" xfId="0" applyNumberFormat="1" applyFont="1" applyFill="1" applyBorder="1" applyAlignment="1">
      <alignment horizontal="center" vertical="center" wrapText="1"/>
    </xf>
    <xf numFmtId="0" fontId="42" fillId="27" borderId="89" xfId="0" applyNumberFormat="1" applyFont="1" applyFill="1" applyBorder="1" applyAlignment="1">
      <alignment horizontal="center" vertical="center"/>
    </xf>
    <xf numFmtId="0" fontId="42" fillId="27" borderId="25" xfId="0" applyNumberFormat="1" applyFont="1" applyFill="1" applyBorder="1" applyAlignment="1" applyProtection="1">
      <alignment horizontal="center" vertical="center" wrapText="1"/>
    </xf>
    <xf numFmtId="0" fontId="42" fillId="27" borderId="23" xfId="0" applyNumberFormat="1" applyFont="1" applyFill="1" applyBorder="1" applyAlignment="1" applyProtection="1">
      <alignment horizontal="center" vertical="center"/>
    </xf>
    <xf numFmtId="0" fontId="42" fillId="27" borderId="73" xfId="0" applyNumberFormat="1" applyFont="1" applyFill="1" applyBorder="1" applyAlignment="1">
      <alignment horizontal="center" vertical="center"/>
    </xf>
    <xf numFmtId="0" fontId="42" fillId="27" borderId="95" xfId="0" applyNumberFormat="1" applyFont="1" applyFill="1" applyBorder="1" applyAlignment="1">
      <alignment horizontal="center" vertical="center"/>
    </xf>
    <xf numFmtId="0" fontId="42" fillId="22" borderId="27" xfId="0" applyNumberFormat="1" applyFont="1" applyFill="1" applyBorder="1" applyAlignment="1">
      <alignment horizontal="center" vertical="center"/>
    </xf>
    <xf numFmtId="0" fontId="42" fillId="22" borderId="24" xfId="0" applyNumberFormat="1" applyFont="1" applyFill="1" applyBorder="1" applyAlignment="1">
      <alignment horizontal="center" vertical="center"/>
    </xf>
    <xf numFmtId="0" fontId="42" fillId="27" borderId="90" xfId="0" applyNumberFormat="1" applyFont="1" applyFill="1" applyBorder="1" applyAlignment="1" applyProtection="1">
      <alignment horizontal="center" vertical="center"/>
    </xf>
    <xf numFmtId="0" fontId="42" fillId="27" borderId="91" xfId="0" applyNumberFormat="1" applyFont="1" applyFill="1" applyBorder="1" applyAlignment="1" applyProtection="1">
      <alignment horizontal="center" vertical="center"/>
    </xf>
    <xf numFmtId="0" fontId="42" fillId="22" borderId="85" xfId="0" applyNumberFormat="1" applyFont="1" applyFill="1" applyBorder="1" applyAlignment="1" applyProtection="1">
      <alignment horizontal="center" vertical="center" shrinkToFit="1"/>
    </xf>
    <xf numFmtId="0" fontId="42" fillId="22" borderId="86" xfId="0" applyNumberFormat="1" applyFont="1" applyFill="1" applyBorder="1" applyAlignment="1" applyProtection="1">
      <alignment horizontal="center" vertical="center" shrinkToFit="1"/>
    </xf>
    <xf numFmtId="0" fontId="42" fillId="22" borderId="87" xfId="0" applyNumberFormat="1" applyFont="1" applyFill="1" applyBorder="1" applyAlignment="1" applyProtection="1">
      <alignment horizontal="center" vertical="center" shrinkToFit="1"/>
    </xf>
    <xf numFmtId="176" fontId="22" fillId="22" borderId="99" xfId="0" applyNumberFormat="1" applyFont="1" applyFill="1" applyBorder="1" applyAlignment="1" applyProtection="1">
      <alignment horizontal="center" vertical="center" wrapText="1"/>
    </xf>
    <xf numFmtId="176" fontId="22" fillId="22" borderId="100" xfId="0" applyNumberFormat="1" applyFont="1" applyFill="1" applyBorder="1" applyAlignment="1" applyProtection="1">
      <alignment horizontal="center" vertical="center"/>
    </xf>
    <xf numFmtId="176" fontId="22" fillId="22" borderId="101" xfId="0" applyNumberFormat="1" applyFont="1" applyFill="1" applyBorder="1" applyAlignment="1" applyProtection="1">
      <alignment horizontal="center" vertical="center" wrapText="1"/>
    </xf>
    <xf numFmtId="176" fontId="22" fillId="22" borderId="80" xfId="0" applyNumberFormat="1" applyFont="1" applyFill="1" applyBorder="1" applyAlignment="1" applyProtection="1">
      <alignment horizontal="center" vertical="center"/>
    </xf>
    <xf numFmtId="0" fontId="22" fillId="22" borderId="90" xfId="0" applyNumberFormat="1" applyFont="1" applyFill="1" applyBorder="1" applyAlignment="1" applyProtection="1">
      <alignment horizontal="center" vertical="center"/>
    </xf>
    <xf numFmtId="0" fontId="22" fillId="22" borderId="61" xfId="0" applyNumberFormat="1" applyFont="1" applyFill="1" applyBorder="1" applyAlignment="1" applyProtection="1">
      <alignment horizontal="center" vertical="center"/>
    </xf>
    <xf numFmtId="0" fontId="22" fillId="22" borderId="94" xfId="0" applyNumberFormat="1" applyFont="1" applyFill="1" applyBorder="1" applyAlignment="1" applyProtection="1">
      <alignment horizontal="center" vertical="center"/>
    </xf>
    <xf numFmtId="0" fontId="22" fillId="22" borderId="43" xfId="0" applyNumberFormat="1" applyFont="1" applyFill="1" applyBorder="1" applyAlignment="1" applyProtection="1">
      <alignment horizontal="center" vertical="center"/>
    </xf>
    <xf numFmtId="0" fontId="22" fillId="22" borderId="46" xfId="0" applyNumberFormat="1" applyFont="1" applyFill="1" applyBorder="1" applyAlignment="1" applyProtection="1">
      <alignment horizontal="center" vertical="center"/>
    </xf>
    <xf numFmtId="176" fontId="22" fillId="22" borderId="73" xfId="0" applyNumberFormat="1" applyFont="1" applyFill="1" applyBorder="1" applyAlignment="1" applyProtection="1">
      <alignment horizontal="center" vertical="center" wrapText="1"/>
    </xf>
    <xf numFmtId="176" fontId="22" fillId="22" borderId="95" xfId="0" applyNumberFormat="1" applyFont="1" applyFill="1" applyBorder="1" applyAlignment="1" applyProtection="1">
      <alignment horizontal="center" vertical="center"/>
    </xf>
    <xf numFmtId="176" fontId="22" fillId="22" borderId="73" xfId="33" applyNumberFormat="1" applyFont="1" applyFill="1" applyBorder="1" applyAlignment="1" applyProtection="1">
      <alignment horizontal="center" vertical="center" wrapText="1"/>
    </xf>
    <xf numFmtId="176" fontId="22" fillId="22" borderId="95" xfId="33" applyNumberFormat="1" applyFont="1" applyFill="1" applyBorder="1" applyAlignment="1" applyProtection="1">
      <alignment horizontal="center" vertical="center" wrapText="1"/>
    </xf>
    <xf numFmtId="176" fontId="22" fillId="22" borderId="102" xfId="0" applyNumberFormat="1" applyFont="1" applyFill="1" applyBorder="1" applyAlignment="1" applyProtection="1">
      <alignment horizontal="center" vertical="center" wrapText="1"/>
    </xf>
    <xf numFmtId="176" fontId="22" fillId="22" borderId="103" xfId="0" applyNumberFormat="1" applyFont="1" applyFill="1" applyBorder="1" applyAlignment="1" applyProtection="1">
      <alignment horizontal="center" vertical="center"/>
    </xf>
    <xf numFmtId="176" fontId="22" fillId="22" borderId="104" xfId="33" applyNumberFormat="1" applyFont="1" applyFill="1" applyBorder="1" applyAlignment="1" applyProtection="1">
      <alignment horizontal="center" vertical="center" wrapText="1"/>
    </xf>
    <xf numFmtId="176" fontId="22" fillId="22" borderId="105" xfId="33" applyNumberFormat="1" applyFont="1" applyFill="1" applyBorder="1" applyAlignment="1" applyProtection="1">
      <alignment horizontal="center" vertical="center" wrapText="1"/>
    </xf>
    <xf numFmtId="0" fontId="22" fillId="22" borderId="88" xfId="0" applyNumberFormat="1" applyFont="1" applyFill="1" applyBorder="1" applyAlignment="1" applyProtection="1">
      <alignment horizontal="center" vertical="center" wrapText="1"/>
    </xf>
    <xf numFmtId="0" fontId="22" fillId="22" borderId="83" xfId="0" applyNumberFormat="1" applyFont="1" applyFill="1" applyBorder="1" applyAlignment="1" applyProtection="1">
      <alignment horizontal="center" vertical="center" wrapText="1"/>
    </xf>
    <xf numFmtId="0" fontId="22" fillId="22" borderId="89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/>
    </xf>
    <xf numFmtId="176" fontId="22" fillId="22" borderId="106" xfId="33" applyNumberFormat="1" applyFont="1" applyFill="1" applyBorder="1" applyAlignment="1" applyProtection="1">
      <alignment horizontal="center" vertical="center" wrapText="1"/>
    </xf>
    <xf numFmtId="176" fontId="22" fillId="22" borderId="107" xfId="33" applyNumberFormat="1" applyFont="1" applyFill="1" applyBorder="1" applyAlignment="1" applyProtection="1">
      <alignment horizontal="center" vertical="center" wrapText="1"/>
    </xf>
    <xf numFmtId="0" fontId="42" fillId="22" borderId="59" xfId="0" applyNumberFormat="1" applyFont="1" applyFill="1" applyBorder="1" applyAlignment="1" applyProtection="1">
      <alignment horizontal="center" vertical="center" wrapText="1"/>
    </xf>
    <xf numFmtId="0" fontId="42" fillId="22" borderId="95" xfId="0" applyNumberFormat="1" applyFont="1" applyFill="1" applyBorder="1" applyAlignment="1" applyProtection="1">
      <alignment horizontal="center" vertical="center" wrapText="1"/>
    </xf>
    <xf numFmtId="0" fontId="42" fillId="22" borderId="74" xfId="0" applyNumberFormat="1" applyFont="1" applyFill="1" applyBorder="1" applyAlignment="1" applyProtection="1">
      <alignment horizontal="center" vertical="center"/>
    </xf>
    <xf numFmtId="0" fontId="42" fillId="22" borderId="123" xfId="0" applyNumberFormat="1" applyFont="1" applyFill="1" applyBorder="1" applyAlignment="1" applyProtection="1">
      <alignment horizontal="center" vertical="center"/>
    </xf>
    <xf numFmtId="0" fontId="42" fillId="22" borderId="108" xfId="0" applyNumberFormat="1" applyFont="1" applyFill="1" applyBorder="1" applyAlignment="1" applyProtection="1">
      <alignment horizontal="center" vertical="center" wrapText="1"/>
    </xf>
    <xf numFmtId="0" fontId="42" fillId="22" borderId="110" xfId="0" applyNumberFormat="1" applyFont="1" applyFill="1" applyBorder="1" applyAlignment="1" applyProtection="1">
      <alignment horizontal="center" vertical="center"/>
    </xf>
    <xf numFmtId="179" fontId="30" fillId="0" borderId="0" xfId="44" applyNumberFormat="1" applyFont="1" applyAlignment="1">
      <alignment horizontal="center"/>
    </xf>
    <xf numFmtId="179" fontId="29" fillId="0" borderId="0" xfId="44" applyNumberFormat="1" applyFont="1" applyAlignment="1">
      <alignment horizontal="left" vertical="center"/>
    </xf>
    <xf numFmtId="0" fontId="42" fillId="0" borderId="0" xfId="45" applyNumberFormat="1" applyFont="1" applyBorder="1" applyAlignment="1">
      <alignment horizontal="left" vertical="center"/>
    </xf>
    <xf numFmtId="0" fontId="42" fillId="22" borderId="88" xfId="45" applyNumberFormat="1" applyFont="1" applyFill="1" applyBorder="1" applyAlignment="1" applyProtection="1">
      <alignment horizontal="center" vertical="center" wrapText="1"/>
    </xf>
    <xf numFmtId="0" fontId="42" fillId="22" borderId="89" xfId="45" applyNumberFormat="1" applyFont="1" applyFill="1" applyBorder="1" applyAlignment="1" applyProtection="1">
      <alignment horizontal="center" vertical="center" wrapText="1"/>
    </xf>
    <xf numFmtId="0" fontId="42" fillId="22" borderId="90" xfId="45" applyNumberFormat="1" applyFont="1" applyFill="1" applyBorder="1" applyAlignment="1" applyProtection="1">
      <alignment horizontal="center" vertical="center"/>
    </xf>
    <xf numFmtId="0" fontId="42" fillId="22" borderId="86" xfId="45" applyNumberFormat="1" applyFont="1" applyFill="1" applyBorder="1" applyAlignment="1" applyProtection="1">
      <alignment horizontal="center" vertical="center"/>
    </xf>
    <xf numFmtId="0" fontId="42" fillId="22" borderId="87" xfId="45" applyNumberFormat="1" applyFont="1" applyFill="1" applyBorder="1" applyAlignment="1" applyProtection="1">
      <alignment horizontal="center" vertical="center"/>
    </xf>
    <xf numFmtId="0" fontId="22" fillId="0" borderId="54" xfId="0" applyNumberFormat="1" applyFont="1" applyBorder="1" applyAlignment="1">
      <alignment horizontal="left" vertical="center"/>
    </xf>
    <xf numFmtId="0" fontId="22" fillId="22" borderId="85" xfId="0" applyNumberFormat="1" applyFont="1" applyFill="1" applyBorder="1" applyAlignment="1" applyProtection="1">
      <alignment horizontal="center" vertical="center"/>
    </xf>
    <xf numFmtId="0" fontId="22" fillId="22" borderId="86" xfId="0" applyNumberFormat="1" applyFont="1" applyFill="1" applyBorder="1" applyAlignment="1" applyProtection="1">
      <alignment horizontal="center" vertical="center"/>
    </xf>
    <xf numFmtId="0" fontId="22" fillId="22" borderId="87" xfId="0" applyNumberFormat="1" applyFont="1" applyFill="1" applyBorder="1" applyAlignment="1" applyProtection="1">
      <alignment horizontal="center" vertical="center"/>
    </xf>
  </cellXfs>
  <cellStyles count="46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29" builtinId="5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연결된 셀" xfId="34" builtinId="24" customBuiltin="1"/>
    <cellStyle name="요약" xfId="35" builtinId="25" customBuiltin="1"/>
    <cellStyle name="입력" xfId="36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3" builtinId="21" customBuiltin="1"/>
    <cellStyle name="표준" xfId="0" builtinId="0"/>
    <cellStyle name="표준 2" xfId="45"/>
    <cellStyle name="표준_지렁이000" xfId="44"/>
  </cellStyles>
  <dxfs count="0"/>
  <tableStyles count="0" defaultTableStyle="TableStyleMedium2" defaultPivotStyle="PivotStyleLight16"/>
  <colors>
    <mruColors>
      <color rgb="FFFFFF99"/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49"/>
  <sheetViews>
    <sheetView showGridLines="0" tabSelected="1" view="pageBreakPreview" zoomScale="145" zoomScaleNormal="100" zoomScaleSheetLayoutView="145" workbookViewId="0">
      <selection activeCell="D7" sqref="D7"/>
    </sheetView>
  </sheetViews>
  <sheetFormatPr defaultRowHeight="14.25" x14ac:dyDescent="0.15"/>
  <cols>
    <col min="1" max="1" width="13.21875" customWidth="1"/>
    <col min="2" max="3" width="11.109375" style="68" customWidth="1"/>
    <col min="4" max="5" width="11.109375" style="69" customWidth="1"/>
    <col min="6" max="7" width="11.109375" style="68" customWidth="1"/>
    <col min="8" max="11" width="11.109375" style="40" customWidth="1"/>
  </cols>
  <sheetData>
    <row r="1" spans="1:12" ht="49.5" customHeight="1" x14ac:dyDescent="0.15">
      <c r="A1" s="476" t="s">
        <v>395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2" ht="20.25" customHeight="1" thickBot="1" x14ac:dyDescent="0.3">
      <c r="A2" s="30" t="s">
        <v>318</v>
      </c>
      <c r="B2" s="67"/>
      <c r="I2" s="39"/>
      <c r="J2" s="39"/>
      <c r="K2" s="39" t="s">
        <v>350</v>
      </c>
    </row>
    <row r="3" spans="1:12" ht="24" customHeight="1" x14ac:dyDescent="0.15">
      <c r="A3" s="477" t="s">
        <v>355</v>
      </c>
      <c r="B3" s="96" t="s">
        <v>393</v>
      </c>
      <c r="C3" s="107"/>
      <c r="D3" s="96" t="s">
        <v>394</v>
      </c>
      <c r="E3" s="97"/>
      <c r="F3" s="98" t="s">
        <v>396</v>
      </c>
      <c r="G3" s="97"/>
      <c r="H3" s="99" t="s">
        <v>356</v>
      </c>
      <c r="I3" s="111"/>
      <c r="J3" s="100" t="s">
        <v>357</v>
      </c>
      <c r="K3" s="101"/>
    </row>
    <row r="4" spans="1:12" ht="24" customHeight="1" x14ac:dyDescent="0.15">
      <c r="A4" s="478"/>
      <c r="B4" s="102" t="s">
        <v>358</v>
      </c>
      <c r="C4" s="103" t="s">
        <v>359</v>
      </c>
      <c r="D4" s="102" t="s">
        <v>358</v>
      </c>
      <c r="E4" s="105" t="s">
        <v>360</v>
      </c>
      <c r="F4" s="104" t="s">
        <v>358</v>
      </c>
      <c r="G4" s="105" t="s">
        <v>361</v>
      </c>
      <c r="H4" s="106" t="s">
        <v>228</v>
      </c>
      <c r="I4" s="103" t="s">
        <v>229</v>
      </c>
      <c r="J4" s="102" t="s">
        <v>227</v>
      </c>
      <c r="K4" s="105" t="s">
        <v>230</v>
      </c>
    </row>
    <row r="5" spans="1:12" ht="18" customHeight="1" x14ac:dyDescent="0.15">
      <c r="A5" s="62" t="s">
        <v>353</v>
      </c>
      <c r="B5" s="63">
        <f t="shared" ref="B5:G5" si="0">SUM(B6:B26)</f>
        <v>51133</v>
      </c>
      <c r="C5" s="108">
        <f t="shared" si="0"/>
        <v>49949611</v>
      </c>
      <c r="D5" s="63">
        <f t="shared" si="0"/>
        <v>51212</v>
      </c>
      <c r="E5" s="64">
        <f t="shared" si="0"/>
        <v>52014954.5</v>
      </c>
      <c r="F5" s="65">
        <f t="shared" si="0"/>
        <v>49509</v>
      </c>
      <c r="G5" s="64">
        <f t="shared" si="0"/>
        <v>49306737.75</v>
      </c>
      <c r="H5" s="92">
        <f>SUM(G5-C5)</f>
        <v>-642873.25</v>
      </c>
      <c r="I5" s="112">
        <f>SUM(G5-E5)</f>
        <v>-2708216.75</v>
      </c>
      <c r="J5" s="115">
        <f>IFERROR(G5/C5,"")</f>
        <v>0.98712956443244371</v>
      </c>
      <c r="K5" s="93">
        <f t="shared" ref="K5:K25" si="1">IFERROR(G5/E5,"")</f>
        <v>0.94793388216844443</v>
      </c>
    </row>
    <row r="6" spans="1:12" ht="18" customHeight="1" x14ac:dyDescent="0.15">
      <c r="A6" s="58" t="s">
        <v>352</v>
      </c>
      <c r="B6" s="70">
        <v>13165</v>
      </c>
      <c r="C6" s="109">
        <v>416876</v>
      </c>
      <c r="D6" s="80">
        <v>12912</v>
      </c>
      <c r="E6" s="71">
        <v>414981</v>
      </c>
      <c r="F6" s="72">
        <f>SUM('1.한육우'!B5)</f>
        <v>12903</v>
      </c>
      <c r="G6" s="73">
        <f>SUM('1.한육우'!B25)</f>
        <v>438466</v>
      </c>
      <c r="H6" s="59">
        <f t="shared" ref="H6:H23" si="2">SUM(G6-C6)</f>
        <v>21590</v>
      </c>
      <c r="I6" s="113">
        <f t="shared" ref="I6:I13" si="3">SUM(G6-E6)</f>
        <v>23485</v>
      </c>
      <c r="J6" s="116">
        <f>IFERROR(G6/C6,"")</f>
        <v>1.0517899807136895</v>
      </c>
      <c r="K6" s="43">
        <f t="shared" si="1"/>
        <v>1.0565929524484254</v>
      </c>
      <c r="L6" s="41"/>
    </row>
    <row r="7" spans="1:12" ht="18" customHeight="1" x14ac:dyDescent="0.15">
      <c r="A7" s="58" t="s">
        <v>160</v>
      </c>
      <c r="B7" s="70">
        <v>1064</v>
      </c>
      <c r="C7" s="109">
        <v>67843</v>
      </c>
      <c r="D7" s="80">
        <v>1095</v>
      </c>
      <c r="E7" s="71">
        <v>68710</v>
      </c>
      <c r="F7" s="72">
        <f>SUM('2.젖소'!B5)</f>
        <v>1076</v>
      </c>
      <c r="G7" s="73">
        <f>SUM('2.젖소'!B25)</f>
        <v>66490</v>
      </c>
      <c r="H7" s="59">
        <f t="shared" si="2"/>
        <v>-1353</v>
      </c>
      <c r="I7" s="113">
        <f t="shared" si="3"/>
        <v>-2220</v>
      </c>
      <c r="J7" s="116">
        <f t="shared" ref="J7:J26" si="4">IFERROR(G7/C7,"")</f>
        <v>0.98005689606886492</v>
      </c>
      <c r="K7" s="43">
        <f t="shared" si="1"/>
        <v>0.96769029253383787</v>
      </c>
    </row>
    <row r="8" spans="1:12" ht="18" customHeight="1" x14ac:dyDescent="0.15">
      <c r="A8" s="58" t="s">
        <v>159</v>
      </c>
      <c r="B8" s="70">
        <v>1158</v>
      </c>
      <c r="C8" s="109">
        <v>2460774</v>
      </c>
      <c r="D8" s="80">
        <v>1116</v>
      </c>
      <c r="E8" s="71">
        <v>2408733.5</v>
      </c>
      <c r="F8" s="72">
        <f>SUM('3.돼지'!B5)</f>
        <v>1100</v>
      </c>
      <c r="G8" s="73">
        <f>SUM('3.돼지'!B25)</f>
        <v>2440903.75</v>
      </c>
      <c r="H8" s="59">
        <f t="shared" si="2"/>
        <v>-19870.25</v>
      </c>
      <c r="I8" s="113">
        <f t="shared" si="3"/>
        <v>32170.25</v>
      </c>
      <c r="J8" s="116">
        <f t="shared" si="4"/>
        <v>0.99192520320842137</v>
      </c>
      <c r="K8" s="43">
        <f t="shared" si="1"/>
        <v>1.0133556701063027</v>
      </c>
    </row>
    <row r="9" spans="1:12" ht="18" customHeight="1" x14ac:dyDescent="0.15">
      <c r="A9" s="58" t="s">
        <v>209</v>
      </c>
      <c r="B9" s="70">
        <v>6691</v>
      </c>
      <c r="C9" s="109">
        <v>44091908</v>
      </c>
      <c r="D9" s="80">
        <v>7337</v>
      </c>
      <c r="E9" s="71">
        <v>46426196</v>
      </c>
      <c r="F9" s="72">
        <f>SUM('4.닭'!B5)</f>
        <v>6903</v>
      </c>
      <c r="G9" s="73">
        <f>SUM('4.닭'!B25)</f>
        <v>43209417</v>
      </c>
      <c r="H9" s="59">
        <f t="shared" si="2"/>
        <v>-882491</v>
      </c>
      <c r="I9" s="113">
        <f t="shared" si="3"/>
        <v>-3216779</v>
      </c>
      <c r="J9" s="116">
        <f t="shared" si="4"/>
        <v>0.97998519365503534</v>
      </c>
      <c r="K9" s="43">
        <f t="shared" si="1"/>
        <v>0.93071198424268919</v>
      </c>
    </row>
    <row r="10" spans="1:12" ht="18" customHeight="1" x14ac:dyDescent="0.15">
      <c r="A10" s="58" t="s">
        <v>161</v>
      </c>
      <c r="B10" s="70">
        <v>81</v>
      </c>
      <c r="C10" s="109">
        <v>469</v>
      </c>
      <c r="D10" s="80">
        <v>79</v>
      </c>
      <c r="E10" s="71">
        <v>462</v>
      </c>
      <c r="F10" s="72">
        <f>SUM('5.말'!B6)</f>
        <v>74</v>
      </c>
      <c r="G10" s="73">
        <f>SUM('5.말'!J6)</f>
        <v>547</v>
      </c>
      <c r="H10" s="59">
        <f t="shared" si="2"/>
        <v>78</v>
      </c>
      <c r="I10" s="113">
        <f t="shared" si="3"/>
        <v>85</v>
      </c>
      <c r="J10" s="116">
        <f t="shared" si="4"/>
        <v>1.1663113006396588</v>
      </c>
      <c r="K10" s="43">
        <f t="shared" si="1"/>
        <v>1.1839826839826839</v>
      </c>
    </row>
    <row r="11" spans="1:12" ht="18" customHeight="1" x14ac:dyDescent="0.15">
      <c r="A11" s="58" t="s">
        <v>354</v>
      </c>
      <c r="B11" s="70">
        <v>2243</v>
      </c>
      <c r="C11" s="109">
        <v>57888</v>
      </c>
      <c r="D11" s="80">
        <v>2150</v>
      </c>
      <c r="E11" s="71">
        <v>54889</v>
      </c>
      <c r="F11" s="72">
        <f>SUM('6.염소'!B5)</f>
        <v>1973</v>
      </c>
      <c r="G11" s="73">
        <f>SUM('6.염소'!B25)</f>
        <v>53392</v>
      </c>
      <c r="H11" s="59">
        <f t="shared" si="2"/>
        <v>-4496</v>
      </c>
      <c r="I11" s="113">
        <f t="shared" si="3"/>
        <v>-1497</v>
      </c>
      <c r="J11" s="116">
        <f t="shared" si="4"/>
        <v>0.92233278054173573</v>
      </c>
      <c r="K11" s="43">
        <f t="shared" si="1"/>
        <v>0.97272677585672906</v>
      </c>
    </row>
    <row r="12" spans="1:12" ht="18" customHeight="1" x14ac:dyDescent="0.15">
      <c r="A12" s="58" t="s">
        <v>162</v>
      </c>
      <c r="B12" s="70">
        <v>1</v>
      </c>
      <c r="C12" s="109">
        <v>2</v>
      </c>
      <c r="D12" s="80">
        <v>2</v>
      </c>
      <c r="E12" s="71">
        <v>43</v>
      </c>
      <c r="F12" s="72">
        <f>SUM('7.면양'!B5)</f>
        <v>4</v>
      </c>
      <c r="G12" s="73">
        <f>SUM('7.면양'!B25)</f>
        <v>58</v>
      </c>
      <c r="H12" s="59">
        <f t="shared" si="2"/>
        <v>56</v>
      </c>
      <c r="I12" s="113">
        <f t="shared" si="3"/>
        <v>15</v>
      </c>
      <c r="J12" s="116">
        <f t="shared" si="4"/>
        <v>29</v>
      </c>
      <c r="K12" s="43">
        <f t="shared" si="1"/>
        <v>1.3488372093023255</v>
      </c>
    </row>
    <row r="13" spans="1:12" ht="18" customHeight="1" x14ac:dyDescent="0.15">
      <c r="A13" s="58" t="s">
        <v>165</v>
      </c>
      <c r="B13" s="70">
        <v>327</v>
      </c>
      <c r="C13" s="109">
        <v>5688</v>
      </c>
      <c r="D13" s="80">
        <v>277</v>
      </c>
      <c r="E13" s="71">
        <v>5175</v>
      </c>
      <c r="F13" s="72">
        <f>SUM('8.사슴'!B6)</f>
        <v>262</v>
      </c>
      <c r="G13" s="73">
        <f>SUM('8.사슴'!J6)</f>
        <v>4764</v>
      </c>
      <c r="H13" s="59">
        <f t="shared" si="2"/>
        <v>-924</v>
      </c>
      <c r="I13" s="113">
        <f t="shared" si="3"/>
        <v>-411</v>
      </c>
      <c r="J13" s="116">
        <f t="shared" si="4"/>
        <v>0.83755274261603374</v>
      </c>
      <c r="K13" s="43">
        <f t="shared" si="1"/>
        <v>0.92057971014492757</v>
      </c>
    </row>
    <row r="14" spans="1:12" ht="18" customHeight="1" x14ac:dyDescent="0.15">
      <c r="A14" s="58" t="s">
        <v>164</v>
      </c>
      <c r="B14" s="70">
        <v>520</v>
      </c>
      <c r="C14" s="109">
        <v>13607</v>
      </c>
      <c r="D14" s="80">
        <v>463</v>
      </c>
      <c r="E14" s="71">
        <v>10200</v>
      </c>
      <c r="F14" s="72">
        <f>SUM('9.토끼'!B5)</f>
        <v>459</v>
      </c>
      <c r="G14" s="73">
        <f>SUM('9.토끼'!B25)</f>
        <v>8988</v>
      </c>
      <c r="H14" s="59">
        <f t="shared" si="2"/>
        <v>-4619</v>
      </c>
      <c r="I14" s="113">
        <f t="shared" ref="I14:I25" si="5">SUM(G14-E14)</f>
        <v>-1212</v>
      </c>
      <c r="J14" s="116">
        <f t="shared" si="4"/>
        <v>0.66054236789887555</v>
      </c>
      <c r="K14" s="43">
        <f t="shared" si="1"/>
        <v>0.88117647058823534</v>
      </c>
    </row>
    <row r="15" spans="1:12" ht="18" customHeight="1" x14ac:dyDescent="0.15">
      <c r="A15" s="58" t="s">
        <v>210</v>
      </c>
      <c r="B15" s="70">
        <v>22764</v>
      </c>
      <c r="C15" s="109">
        <v>86838</v>
      </c>
      <c r="D15" s="80">
        <v>22627</v>
      </c>
      <c r="E15" s="71">
        <v>84141</v>
      </c>
      <c r="F15" s="72">
        <f>SUM('10.개'!B6)</f>
        <v>21475</v>
      </c>
      <c r="G15" s="73">
        <f>SUM('10.개'!J6)</f>
        <v>78375</v>
      </c>
      <c r="H15" s="59">
        <f t="shared" si="2"/>
        <v>-8463</v>
      </c>
      <c r="I15" s="113">
        <f t="shared" si="5"/>
        <v>-5766</v>
      </c>
      <c r="J15" s="116">
        <f t="shared" si="4"/>
        <v>0.90254266565328545</v>
      </c>
      <c r="K15" s="43">
        <f t="shared" si="1"/>
        <v>0.93147217171176955</v>
      </c>
    </row>
    <row r="16" spans="1:12" ht="18" customHeight="1" x14ac:dyDescent="0.15">
      <c r="A16" s="58" t="s">
        <v>166</v>
      </c>
      <c r="B16" s="70">
        <v>147</v>
      </c>
      <c r="C16" s="109">
        <v>281800</v>
      </c>
      <c r="D16" s="80">
        <v>165</v>
      </c>
      <c r="E16" s="71">
        <v>443858</v>
      </c>
      <c r="F16" s="72">
        <f>SUM('11.오리'!B5)</f>
        <v>170</v>
      </c>
      <c r="G16" s="73">
        <f>SUM('11.오리'!B25)</f>
        <v>327974</v>
      </c>
      <c r="H16" s="59">
        <f t="shared" si="2"/>
        <v>46174</v>
      </c>
      <c r="I16" s="113">
        <f t="shared" si="5"/>
        <v>-115884</v>
      </c>
      <c r="J16" s="116">
        <f t="shared" si="4"/>
        <v>1.1638537970191625</v>
      </c>
      <c r="K16" s="43">
        <f t="shared" si="1"/>
        <v>0.73891650032217515</v>
      </c>
    </row>
    <row r="17" spans="1:11" ht="18" customHeight="1" x14ac:dyDescent="0.15">
      <c r="A17" s="58" t="s">
        <v>286</v>
      </c>
      <c r="B17" s="70">
        <v>63</v>
      </c>
      <c r="C17" s="109">
        <v>209</v>
      </c>
      <c r="D17" s="80">
        <v>78</v>
      </c>
      <c r="E17" s="71">
        <v>273</v>
      </c>
      <c r="F17" s="72">
        <f>SUM('12.칠면조'!B6)</f>
        <v>80</v>
      </c>
      <c r="G17" s="73">
        <f>SUM('12.칠면조'!J6)</f>
        <v>300</v>
      </c>
      <c r="H17" s="59">
        <f t="shared" si="2"/>
        <v>91</v>
      </c>
      <c r="I17" s="113">
        <f t="shared" si="5"/>
        <v>27</v>
      </c>
      <c r="J17" s="116">
        <f t="shared" si="4"/>
        <v>1.4354066985645932</v>
      </c>
      <c r="K17" s="43">
        <f t="shared" si="1"/>
        <v>1.098901098901099</v>
      </c>
    </row>
    <row r="18" spans="1:11" ht="18" customHeight="1" x14ac:dyDescent="0.15">
      <c r="A18" s="58" t="s">
        <v>163</v>
      </c>
      <c r="B18" s="70">
        <v>102</v>
      </c>
      <c r="C18" s="109">
        <v>445</v>
      </c>
      <c r="D18" s="80">
        <v>136</v>
      </c>
      <c r="E18" s="71">
        <v>529</v>
      </c>
      <c r="F18" s="72">
        <f>SUM('13.거위'!B6)</f>
        <v>138</v>
      </c>
      <c r="G18" s="73">
        <f>SUM('13.거위'!J6)</f>
        <v>501</v>
      </c>
      <c r="H18" s="59">
        <f t="shared" si="2"/>
        <v>56</v>
      </c>
      <c r="I18" s="113">
        <f t="shared" si="5"/>
        <v>-28</v>
      </c>
      <c r="J18" s="116">
        <f t="shared" si="4"/>
        <v>1.1258426966292134</v>
      </c>
      <c r="K18" s="43">
        <f t="shared" si="1"/>
        <v>0.947069943289225</v>
      </c>
    </row>
    <row r="19" spans="1:11" ht="18" customHeight="1" x14ac:dyDescent="0.15">
      <c r="A19" s="58" t="s">
        <v>287</v>
      </c>
      <c r="B19" s="70">
        <v>10</v>
      </c>
      <c r="C19" s="109">
        <v>2070008</v>
      </c>
      <c r="D19" s="80">
        <v>8</v>
      </c>
      <c r="E19" s="71">
        <v>1758380</v>
      </c>
      <c r="F19" s="72">
        <f>SUM('14.메추리'!B5)</f>
        <v>9</v>
      </c>
      <c r="G19" s="73">
        <f>SUM('14.메추리'!B26)</f>
        <v>2339000</v>
      </c>
      <c r="H19" s="59">
        <f t="shared" si="2"/>
        <v>268992</v>
      </c>
      <c r="I19" s="113">
        <f t="shared" si="5"/>
        <v>580620</v>
      </c>
      <c r="J19" s="116">
        <f t="shared" si="4"/>
        <v>1.1299473238750768</v>
      </c>
      <c r="K19" s="43">
        <f t="shared" si="1"/>
        <v>1.330201662894255</v>
      </c>
    </row>
    <row r="20" spans="1:11" ht="18" customHeight="1" x14ac:dyDescent="0.15">
      <c r="A20" s="58" t="s">
        <v>167</v>
      </c>
      <c r="B20" s="70">
        <v>2714</v>
      </c>
      <c r="C20" s="109">
        <v>294164</v>
      </c>
      <c r="D20" s="80">
        <v>2672</v>
      </c>
      <c r="E20" s="71">
        <v>285756</v>
      </c>
      <c r="F20" s="72">
        <f>SUM('15.꿀벌'!B6)</f>
        <v>2779</v>
      </c>
      <c r="G20" s="73">
        <f>SUM('15.꿀벌'!K6)</f>
        <v>287793</v>
      </c>
      <c r="H20" s="59">
        <f t="shared" si="2"/>
        <v>-6371</v>
      </c>
      <c r="I20" s="113">
        <f t="shared" si="5"/>
        <v>2037</v>
      </c>
      <c r="J20" s="116">
        <f t="shared" si="4"/>
        <v>0.97834201329870407</v>
      </c>
      <c r="K20" s="43">
        <f t="shared" si="1"/>
        <v>1.0071284592449503</v>
      </c>
    </row>
    <row r="21" spans="1:11" ht="18" customHeight="1" x14ac:dyDescent="0.15">
      <c r="A21" s="58" t="s">
        <v>292</v>
      </c>
      <c r="B21" s="70">
        <v>22</v>
      </c>
      <c r="C21" s="109">
        <v>2345</v>
      </c>
      <c r="D21" s="80">
        <v>24</v>
      </c>
      <c r="E21" s="71">
        <v>545</v>
      </c>
      <c r="F21" s="72">
        <f>SUM('16.관상조1'!B6)</f>
        <v>26</v>
      </c>
      <c r="G21" s="73">
        <f>SUM('16.관상조1'!J6)</f>
        <v>1604</v>
      </c>
      <c r="H21" s="59">
        <f t="shared" si="2"/>
        <v>-741</v>
      </c>
      <c r="I21" s="113">
        <f t="shared" si="5"/>
        <v>1059</v>
      </c>
      <c r="J21" s="116">
        <f t="shared" si="4"/>
        <v>0.68400852878464824</v>
      </c>
      <c r="K21" s="43">
        <f t="shared" si="1"/>
        <v>2.9431192660550458</v>
      </c>
    </row>
    <row r="22" spans="1:11" ht="18" customHeight="1" x14ac:dyDescent="0.15">
      <c r="A22" s="58" t="s">
        <v>168</v>
      </c>
      <c r="B22" s="70">
        <v>4</v>
      </c>
      <c r="C22" s="109">
        <v>32</v>
      </c>
      <c r="D22" s="80">
        <v>4</v>
      </c>
      <c r="E22" s="71">
        <v>15</v>
      </c>
      <c r="F22" s="72">
        <f>SUM('17.타조'!B6)</f>
        <v>5</v>
      </c>
      <c r="G22" s="73">
        <f>SUM('17.타조'!J6)</f>
        <v>10</v>
      </c>
      <c r="H22" s="59">
        <f t="shared" si="2"/>
        <v>-22</v>
      </c>
      <c r="I22" s="113">
        <f t="shared" si="5"/>
        <v>-5</v>
      </c>
      <c r="J22" s="116">
        <f t="shared" si="4"/>
        <v>0.3125</v>
      </c>
      <c r="K22" s="43">
        <f t="shared" si="1"/>
        <v>0.66666666666666663</v>
      </c>
    </row>
    <row r="23" spans="1:11" ht="18" customHeight="1" x14ac:dyDescent="0.15">
      <c r="A23" s="58" t="s">
        <v>288</v>
      </c>
      <c r="B23" s="70">
        <v>3</v>
      </c>
      <c r="C23" s="109">
        <v>365</v>
      </c>
      <c r="D23" s="80">
        <v>3</v>
      </c>
      <c r="E23" s="71">
        <v>281</v>
      </c>
      <c r="F23" s="72">
        <f>SUM('18.오소리'!B5)</f>
        <v>2</v>
      </c>
      <c r="G23" s="73">
        <f>SUM('18.오소리'!B26)</f>
        <v>255</v>
      </c>
      <c r="H23" s="59">
        <f t="shared" si="2"/>
        <v>-110</v>
      </c>
      <c r="I23" s="113">
        <f t="shared" si="5"/>
        <v>-26</v>
      </c>
      <c r="J23" s="116">
        <f t="shared" si="4"/>
        <v>0.69863013698630139</v>
      </c>
      <c r="K23" s="43">
        <f t="shared" si="1"/>
        <v>0.90747330960854089</v>
      </c>
    </row>
    <row r="24" spans="1:11" ht="18" customHeight="1" x14ac:dyDescent="0.15">
      <c r="A24" s="58" t="s">
        <v>214</v>
      </c>
      <c r="B24" s="70">
        <v>9</v>
      </c>
      <c r="C24" s="109">
        <v>5495</v>
      </c>
      <c r="D24" s="80">
        <v>13</v>
      </c>
      <c r="E24" s="71">
        <v>2829</v>
      </c>
      <c r="F24" s="72">
        <f>SUM('19.꿩'!B5)</f>
        <v>16</v>
      </c>
      <c r="G24" s="73">
        <f>SUM('19.꿩'!B26)</f>
        <v>2904</v>
      </c>
      <c r="H24" s="59">
        <f>SUM(G24-C24)</f>
        <v>-2591</v>
      </c>
      <c r="I24" s="113">
        <f t="shared" si="5"/>
        <v>75</v>
      </c>
      <c r="J24" s="116">
        <f t="shared" si="4"/>
        <v>0.52848043676069156</v>
      </c>
      <c r="K24" s="43">
        <f t="shared" si="1"/>
        <v>1.0265111346765641</v>
      </c>
    </row>
    <row r="25" spans="1:11" ht="18" customHeight="1" x14ac:dyDescent="0.15">
      <c r="A25" s="58" t="s">
        <v>289</v>
      </c>
      <c r="B25" s="70">
        <v>16</v>
      </c>
      <c r="C25" s="109">
        <v>90046</v>
      </c>
      <c r="D25" s="80">
        <v>15</v>
      </c>
      <c r="E25" s="71">
        <v>46682</v>
      </c>
      <c r="F25" s="72">
        <f>'20.지렁이1'!B6</f>
        <v>13</v>
      </c>
      <c r="G25" s="73">
        <f>'20.지렁이1'!H6</f>
        <v>42737</v>
      </c>
      <c r="H25" s="59">
        <f>SUM(G25-C25)</f>
        <v>-47309</v>
      </c>
      <c r="I25" s="113">
        <f t="shared" si="5"/>
        <v>-3945</v>
      </c>
      <c r="J25" s="116">
        <f t="shared" si="4"/>
        <v>0.47461297559025389</v>
      </c>
      <c r="K25" s="43">
        <f t="shared" si="1"/>
        <v>0.91549205261128486</v>
      </c>
    </row>
    <row r="26" spans="1:11" ht="18" customHeight="1" thickBot="1" x14ac:dyDescent="0.2">
      <c r="A26" s="57" t="s">
        <v>351</v>
      </c>
      <c r="B26" s="74">
        <v>29</v>
      </c>
      <c r="C26" s="110">
        <v>2809</v>
      </c>
      <c r="D26" s="84">
        <v>36</v>
      </c>
      <c r="E26" s="75">
        <v>2276</v>
      </c>
      <c r="F26" s="76">
        <f>'21.기러기'!B7</f>
        <v>42</v>
      </c>
      <c r="G26" s="77">
        <f>'21.기러기'!J7</f>
        <v>2259</v>
      </c>
      <c r="H26" s="60">
        <f>SUM(G26-C26)</f>
        <v>-550</v>
      </c>
      <c r="I26" s="114">
        <f>SUM(G26-E26)</f>
        <v>-17</v>
      </c>
      <c r="J26" s="117">
        <f t="shared" si="4"/>
        <v>0.80420078319686716</v>
      </c>
      <c r="K26" s="44">
        <f>IFERROR(G26/E26,"")</f>
        <v>0.99253075571177507</v>
      </c>
    </row>
    <row r="27" spans="1:11" x14ac:dyDescent="0.15">
      <c r="D27" s="78"/>
      <c r="E27" s="78"/>
    </row>
    <row r="28" spans="1:11" ht="23.1" customHeight="1" thickBot="1" x14ac:dyDescent="0.3">
      <c r="A28" s="30" t="s">
        <v>300</v>
      </c>
      <c r="I28" s="39"/>
      <c r="J28" s="39"/>
      <c r="K28" s="39" t="s">
        <v>172</v>
      </c>
    </row>
    <row r="29" spans="1:11" ht="23.1" customHeight="1" x14ac:dyDescent="0.15">
      <c r="A29" s="477" t="s">
        <v>355</v>
      </c>
      <c r="B29" s="96" t="s">
        <v>393</v>
      </c>
      <c r="C29" s="107"/>
      <c r="D29" s="96" t="s">
        <v>394</v>
      </c>
      <c r="E29" s="97"/>
      <c r="F29" s="98" t="s">
        <v>396</v>
      </c>
      <c r="G29" s="97"/>
      <c r="H29" s="118" t="s">
        <v>356</v>
      </c>
      <c r="I29" s="100"/>
      <c r="J29" s="100" t="s">
        <v>357</v>
      </c>
      <c r="K29" s="101"/>
    </row>
    <row r="30" spans="1:11" ht="23.1" customHeight="1" x14ac:dyDescent="0.15">
      <c r="A30" s="478"/>
      <c r="B30" s="102" t="s">
        <v>358</v>
      </c>
      <c r="C30" s="102" t="s">
        <v>359</v>
      </c>
      <c r="D30" s="102" t="s">
        <v>358</v>
      </c>
      <c r="E30" s="103" t="s">
        <v>360</v>
      </c>
      <c r="F30" s="104" t="s">
        <v>358</v>
      </c>
      <c r="G30" s="105" t="s">
        <v>361</v>
      </c>
      <c r="H30" s="104" t="s">
        <v>228</v>
      </c>
      <c r="I30" s="102" t="s">
        <v>229</v>
      </c>
      <c r="J30" s="102" t="s">
        <v>227</v>
      </c>
      <c r="K30" s="105" t="s">
        <v>230</v>
      </c>
    </row>
    <row r="31" spans="1:11" ht="23.1" customHeight="1" x14ac:dyDescent="0.15">
      <c r="A31" s="61" t="s">
        <v>235</v>
      </c>
      <c r="B31" s="80">
        <v>13165</v>
      </c>
      <c r="C31" s="80">
        <v>416876</v>
      </c>
      <c r="D31" s="473">
        <v>12912</v>
      </c>
      <c r="E31" s="71">
        <v>414981</v>
      </c>
      <c r="F31" s="81">
        <f>SUM('1.한육우'!B5)</f>
        <v>12903</v>
      </c>
      <c r="G31" s="82">
        <f>SUM('1.한육우'!B25)</f>
        <v>438466</v>
      </c>
      <c r="H31" s="119">
        <f t="shared" ref="H31:H46" si="6">SUM(G31-C31)</f>
        <v>21590</v>
      </c>
      <c r="I31" s="32">
        <f t="shared" ref="I31:I46" si="7">SUM(G31-E31)</f>
        <v>23485</v>
      </c>
      <c r="J31" s="35">
        <f>IFERROR(G31/C31,"")</f>
        <v>1.0517899807136895</v>
      </c>
      <c r="K31" s="36">
        <f>IFERROR(G31/E31,"")</f>
        <v>1.0565929524484254</v>
      </c>
    </row>
    <row r="32" spans="1:11" ht="23.1" customHeight="1" x14ac:dyDescent="0.15">
      <c r="A32" s="11" t="s">
        <v>256</v>
      </c>
      <c r="B32" s="80">
        <v>579</v>
      </c>
      <c r="C32" s="80">
        <v>31043</v>
      </c>
      <c r="D32" s="473">
        <v>616</v>
      </c>
      <c r="E32" s="71">
        <v>33734</v>
      </c>
      <c r="F32" s="81">
        <f>SUM('1.한육우'!B6)</f>
        <v>642</v>
      </c>
      <c r="G32" s="82">
        <f>SUM('1.한육우'!B26)</f>
        <v>37214</v>
      </c>
      <c r="H32" s="119">
        <f t="shared" si="6"/>
        <v>6171</v>
      </c>
      <c r="I32" s="32">
        <f t="shared" si="7"/>
        <v>3480</v>
      </c>
      <c r="J32" s="35">
        <f t="shared" ref="J32:J46" si="8">IFERROR(G32/C32,"")</f>
        <v>1.1987887768579069</v>
      </c>
      <c r="K32" s="36">
        <f t="shared" ref="K32:K46" si="9">IFERROR(G32/E32,"")</f>
        <v>1.1031600166004625</v>
      </c>
    </row>
    <row r="33" spans="1:11" ht="23.1" customHeight="1" x14ac:dyDescent="0.15">
      <c r="A33" s="11" t="s">
        <v>244</v>
      </c>
      <c r="B33" s="80">
        <v>1856</v>
      </c>
      <c r="C33" s="80">
        <v>47358</v>
      </c>
      <c r="D33" s="473">
        <v>1761</v>
      </c>
      <c r="E33" s="71">
        <v>46121</v>
      </c>
      <c r="F33" s="81">
        <f>SUM('1.한육우'!B7)</f>
        <v>1792</v>
      </c>
      <c r="G33" s="82">
        <f>SUM('1.한육우'!B27)</f>
        <v>49172</v>
      </c>
      <c r="H33" s="119">
        <f t="shared" si="6"/>
        <v>1814</v>
      </c>
      <c r="I33" s="32">
        <f t="shared" si="7"/>
        <v>3051</v>
      </c>
      <c r="J33" s="35">
        <f t="shared" si="8"/>
        <v>1.0383039824316904</v>
      </c>
      <c r="K33" s="36">
        <f t="shared" si="9"/>
        <v>1.0661520782290064</v>
      </c>
    </row>
    <row r="34" spans="1:11" ht="23.1" customHeight="1" x14ac:dyDescent="0.15">
      <c r="A34" s="11" t="s">
        <v>257</v>
      </c>
      <c r="B34" s="80">
        <v>787</v>
      </c>
      <c r="C34" s="80">
        <v>27501</v>
      </c>
      <c r="D34" s="473">
        <v>765</v>
      </c>
      <c r="E34" s="71">
        <v>27951</v>
      </c>
      <c r="F34" s="81">
        <f>SUM('1.한육우'!B8)</f>
        <v>788</v>
      </c>
      <c r="G34" s="82">
        <f>SUM('1.한육우'!B28)</f>
        <v>30843</v>
      </c>
      <c r="H34" s="119">
        <f t="shared" si="6"/>
        <v>3342</v>
      </c>
      <c r="I34" s="32">
        <f t="shared" si="7"/>
        <v>2892</v>
      </c>
      <c r="J34" s="35">
        <f t="shared" si="8"/>
        <v>1.1215228537144104</v>
      </c>
      <c r="K34" s="36">
        <f t="shared" si="9"/>
        <v>1.1034667811527317</v>
      </c>
    </row>
    <row r="35" spans="1:11" ht="23.1" customHeight="1" x14ac:dyDescent="0.15">
      <c r="A35" s="11" t="s">
        <v>249</v>
      </c>
      <c r="B35" s="80">
        <v>620</v>
      </c>
      <c r="C35" s="80">
        <v>19243</v>
      </c>
      <c r="D35" s="473">
        <v>599</v>
      </c>
      <c r="E35" s="71">
        <v>18950</v>
      </c>
      <c r="F35" s="81">
        <f>SUM('1.한육우'!B9)</f>
        <v>518</v>
      </c>
      <c r="G35" s="82">
        <f>SUM('1.한육우'!B29)</f>
        <v>18967</v>
      </c>
      <c r="H35" s="119">
        <f t="shared" si="6"/>
        <v>-276</v>
      </c>
      <c r="I35" s="32">
        <f t="shared" si="7"/>
        <v>17</v>
      </c>
      <c r="J35" s="35">
        <f t="shared" si="8"/>
        <v>0.98565712207036327</v>
      </c>
      <c r="K35" s="36">
        <f t="shared" si="9"/>
        <v>1.0008970976253297</v>
      </c>
    </row>
    <row r="36" spans="1:11" ht="23.1" customHeight="1" x14ac:dyDescent="0.15">
      <c r="A36" s="11" t="s">
        <v>254</v>
      </c>
      <c r="B36" s="80">
        <v>997</v>
      </c>
      <c r="C36" s="80">
        <v>32295</v>
      </c>
      <c r="D36" s="473">
        <v>992</v>
      </c>
      <c r="E36" s="71">
        <v>31519</v>
      </c>
      <c r="F36" s="81">
        <f>SUM('1.한육우'!B10)</f>
        <v>986</v>
      </c>
      <c r="G36" s="82">
        <f>SUM('1.한육우'!B30)</f>
        <v>32425</v>
      </c>
      <c r="H36" s="119">
        <f t="shared" si="6"/>
        <v>130</v>
      </c>
      <c r="I36" s="32">
        <f t="shared" si="7"/>
        <v>906</v>
      </c>
      <c r="J36" s="35">
        <f t="shared" si="8"/>
        <v>1.0040253909273882</v>
      </c>
      <c r="K36" s="36">
        <f t="shared" si="9"/>
        <v>1.0287445667692503</v>
      </c>
    </row>
    <row r="37" spans="1:11" ht="23.1" customHeight="1" x14ac:dyDescent="0.15">
      <c r="A37" s="11" t="s">
        <v>245</v>
      </c>
      <c r="B37" s="80">
        <v>743</v>
      </c>
      <c r="C37" s="80">
        <v>24714</v>
      </c>
      <c r="D37" s="473">
        <v>742</v>
      </c>
      <c r="E37" s="71">
        <v>24739</v>
      </c>
      <c r="F37" s="81">
        <f>SUM('1.한육우'!B11)</f>
        <v>752</v>
      </c>
      <c r="G37" s="82">
        <f>SUM('1.한육우'!B31)</f>
        <v>26115</v>
      </c>
      <c r="H37" s="119">
        <f t="shared" si="6"/>
        <v>1401</v>
      </c>
      <c r="I37" s="32">
        <f t="shared" si="7"/>
        <v>1376</v>
      </c>
      <c r="J37" s="35">
        <f t="shared" si="8"/>
        <v>1.05668851663025</v>
      </c>
      <c r="K37" s="36">
        <f t="shared" si="9"/>
        <v>1.0556206798981365</v>
      </c>
    </row>
    <row r="38" spans="1:11" ht="23.1" customHeight="1" x14ac:dyDescent="0.15">
      <c r="A38" s="11" t="s">
        <v>255</v>
      </c>
      <c r="B38" s="80">
        <v>16</v>
      </c>
      <c r="C38" s="80">
        <v>345</v>
      </c>
      <c r="D38" s="473">
        <v>16</v>
      </c>
      <c r="E38" s="71">
        <v>297</v>
      </c>
      <c r="F38" s="81">
        <f>SUM('1.한육우'!B12)</f>
        <v>15</v>
      </c>
      <c r="G38" s="82">
        <f>SUM('1.한육우'!B32)</f>
        <v>304</v>
      </c>
      <c r="H38" s="119">
        <f t="shared" si="6"/>
        <v>-41</v>
      </c>
      <c r="I38" s="32">
        <f t="shared" si="7"/>
        <v>7</v>
      </c>
      <c r="J38" s="35">
        <f t="shared" si="8"/>
        <v>0.88115942028985506</v>
      </c>
      <c r="K38" s="36">
        <f t="shared" si="9"/>
        <v>1.0235690235690236</v>
      </c>
    </row>
    <row r="39" spans="1:11" ht="23.1" customHeight="1" x14ac:dyDescent="0.15">
      <c r="A39" s="11" t="s">
        <v>239</v>
      </c>
      <c r="B39" s="80">
        <v>994</v>
      </c>
      <c r="C39" s="80">
        <v>29397</v>
      </c>
      <c r="D39" s="473">
        <v>991</v>
      </c>
      <c r="E39" s="71">
        <v>28888</v>
      </c>
      <c r="F39" s="81">
        <f>SUM('1.한육우'!B13)</f>
        <v>951</v>
      </c>
      <c r="G39" s="82">
        <f>SUM('1.한육우'!B33)</f>
        <v>29396</v>
      </c>
      <c r="H39" s="119">
        <f t="shared" si="6"/>
        <v>-1</v>
      </c>
      <c r="I39" s="32">
        <f t="shared" si="7"/>
        <v>508</v>
      </c>
      <c r="J39" s="35">
        <f t="shared" si="8"/>
        <v>0.99996598292342753</v>
      </c>
      <c r="K39" s="36">
        <f t="shared" si="9"/>
        <v>1.0175851564663527</v>
      </c>
    </row>
    <row r="40" spans="1:11" ht="23.1" customHeight="1" x14ac:dyDescent="0.15">
      <c r="A40" s="11" t="s">
        <v>241</v>
      </c>
      <c r="B40" s="80">
        <v>215</v>
      </c>
      <c r="C40" s="80">
        <v>8629</v>
      </c>
      <c r="D40" s="473">
        <v>245</v>
      </c>
      <c r="E40" s="71">
        <v>8702</v>
      </c>
      <c r="F40" s="81">
        <f>SUM('1.한육우'!B14)</f>
        <v>228</v>
      </c>
      <c r="G40" s="82">
        <f>SUM('1.한육우'!B34)</f>
        <v>9444</v>
      </c>
      <c r="H40" s="119">
        <f t="shared" si="6"/>
        <v>815</v>
      </c>
      <c r="I40" s="32">
        <f t="shared" si="7"/>
        <v>742</v>
      </c>
      <c r="J40" s="35">
        <f t="shared" si="8"/>
        <v>1.0944489512110325</v>
      </c>
      <c r="K40" s="36">
        <f t="shared" si="9"/>
        <v>1.0852677545391864</v>
      </c>
    </row>
    <row r="41" spans="1:11" ht="23.1" customHeight="1" x14ac:dyDescent="0.15">
      <c r="A41" s="11" t="s">
        <v>252</v>
      </c>
      <c r="B41" s="80">
        <v>1052</v>
      </c>
      <c r="C41" s="80">
        <v>31093</v>
      </c>
      <c r="D41" s="473">
        <v>1072</v>
      </c>
      <c r="E41" s="71">
        <v>32791</v>
      </c>
      <c r="F41" s="81">
        <f>SUM('1.한육우'!B15)</f>
        <v>1074</v>
      </c>
      <c r="G41" s="82">
        <f>SUM('1.한육우'!B35)</f>
        <v>35190</v>
      </c>
      <c r="H41" s="119">
        <f t="shared" si="6"/>
        <v>4097</v>
      </c>
      <c r="I41" s="32">
        <f t="shared" si="7"/>
        <v>2399</v>
      </c>
      <c r="J41" s="35">
        <f t="shared" si="8"/>
        <v>1.1317659923455441</v>
      </c>
      <c r="K41" s="36">
        <f t="shared" si="9"/>
        <v>1.0731603183800433</v>
      </c>
    </row>
    <row r="42" spans="1:11" ht="23.1" customHeight="1" x14ac:dyDescent="0.15">
      <c r="A42" s="11" t="s">
        <v>246</v>
      </c>
      <c r="B42" s="80">
        <v>523</v>
      </c>
      <c r="C42" s="80">
        <v>12554</v>
      </c>
      <c r="D42" s="473">
        <v>513</v>
      </c>
      <c r="E42" s="71">
        <v>13309</v>
      </c>
      <c r="F42" s="81">
        <f>SUM('1.한육우'!B16)</f>
        <v>507</v>
      </c>
      <c r="G42" s="82">
        <f>SUM('1.한육우'!B36)</f>
        <v>14417</v>
      </c>
      <c r="H42" s="119">
        <f t="shared" si="6"/>
        <v>1863</v>
      </c>
      <c r="I42" s="32">
        <f t="shared" si="7"/>
        <v>1108</v>
      </c>
      <c r="J42" s="35">
        <f t="shared" si="8"/>
        <v>1.1483989166799426</v>
      </c>
      <c r="K42" s="36">
        <f t="shared" si="9"/>
        <v>1.0832519347809753</v>
      </c>
    </row>
    <row r="43" spans="1:11" ht="23.1" customHeight="1" x14ac:dyDescent="0.15">
      <c r="A43" s="11" t="s">
        <v>253</v>
      </c>
      <c r="B43" s="80">
        <v>976</v>
      </c>
      <c r="C43" s="80">
        <v>27207</v>
      </c>
      <c r="D43" s="473">
        <v>980</v>
      </c>
      <c r="E43" s="71">
        <v>28467</v>
      </c>
      <c r="F43" s="81">
        <f>SUM('1.한육우'!B17)</f>
        <v>969</v>
      </c>
      <c r="G43" s="82">
        <f>SUM('1.한육우'!B37)</f>
        <v>31226</v>
      </c>
      <c r="H43" s="119">
        <f t="shared" si="6"/>
        <v>4019</v>
      </c>
      <c r="I43" s="32">
        <f t="shared" si="7"/>
        <v>2759</v>
      </c>
      <c r="J43" s="35">
        <f t="shared" si="8"/>
        <v>1.1477193369353476</v>
      </c>
      <c r="K43" s="36">
        <f t="shared" si="9"/>
        <v>1.0969192398215477</v>
      </c>
    </row>
    <row r="44" spans="1:11" ht="23.1" customHeight="1" x14ac:dyDescent="0.15">
      <c r="A44" s="11" t="s">
        <v>251</v>
      </c>
      <c r="B44" s="80">
        <v>1865</v>
      </c>
      <c r="C44" s="80">
        <v>58179</v>
      </c>
      <c r="D44" s="473">
        <v>1827</v>
      </c>
      <c r="E44" s="71">
        <v>58112</v>
      </c>
      <c r="F44" s="81">
        <f>SUM('1.한육우'!B18)</f>
        <v>1871</v>
      </c>
      <c r="G44" s="82">
        <f>SUM('1.한육우'!B38)</f>
        <v>61403</v>
      </c>
      <c r="H44" s="119">
        <f t="shared" si="6"/>
        <v>3224</v>
      </c>
      <c r="I44" s="32">
        <f t="shared" si="7"/>
        <v>3291</v>
      </c>
      <c r="J44" s="35">
        <f t="shared" si="8"/>
        <v>1.0554151841729833</v>
      </c>
      <c r="K44" s="36">
        <f t="shared" si="9"/>
        <v>1.0566320209251101</v>
      </c>
    </row>
    <row r="45" spans="1:11" ht="23.1" customHeight="1" x14ac:dyDescent="0.15">
      <c r="A45" s="11" t="s">
        <v>242</v>
      </c>
      <c r="B45" s="80">
        <v>1598</v>
      </c>
      <c r="C45" s="80">
        <v>59018</v>
      </c>
      <c r="D45" s="473">
        <v>1441</v>
      </c>
      <c r="E45" s="71">
        <v>53351</v>
      </c>
      <c r="F45" s="81">
        <f>SUM('1.한육우'!B19)</f>
        <v>1471</v>
      </c>
      <c r="G45" s="82">
        <f>SUM('1.한육우'!B39)</f>
        <v>54045</v>
      </c>
      <c r="H45" s="119">
        <f t="shared" si="6"/>
        <v>-4973</v>
      </c>
      <c r="I45" s="32">
        <f t="shared" si="7"/>
        <v>694</v>
      </c>
      <c r="J45" s="35">
        <f t="shared" si="8"/>
        <v>0.91573757158832902</v>
      </c>
      <c r="K45" s="36">
        <f t="shared" si="9"/>
        <v>1.013008191036719</v>
      </c>
    </row>
    <row r="46" spans="1:11" ht="23.1" customHeight="1" thickBot="1" x14ac:dyDescent="0.2">
      <c r="A46" s="12" t="s">
        <v>247</v>
      </c>
      <c r="B46" s="84">
        <v>344</v>
      </c>
      <c r="C46" s="84">
        <v>8300</v>
      </c>
      <c r="D46" s="474">
        <v>352</v>
      </c>
      <c r="E46" s="75">
        <v>8050</v>
      </c>
      <c r="F46" s="85">
        <f>SUM('1.한육우'!B20)</f>
        <v>339</v>
      </c>
      <c r="G46" s="86">
        <f>SUM('1.한육우'!B40)</f>
        <v>8305</v>
      </c>
      <c r="H46" s="120">
        <f t="shared" si="6"/>
        <v>5</v>
      </c>
      <c r="I46" s="34">
        <f t="shared" si="7"/>
        <v>255</v>
      </c>
      <c r="J46" s="37">
        <f t="shared" si="8"/>
        <v>1.0006024096385542</v>
      </c>
      <c r="K46" s="38">
        <f t="shared" si="9"/>
        <v>1.0316770186335404</v>
      </c>
    </row>
    <row r="47" spans="1:11" ht="23.1" customHeight="1" x14ac:dyDescent="0.15"/>
    <row r="48" spans="1:11" ht="23.1" customHeight="1" thickBot="1" x14ac:dyDescent="0.3">
      <c r="A48" s="30" t="s">
        <v>313</v>
      </c>
      <c r="I48" s="39"/>
      <c r="J48" s="39"/>
      <c r="K48" s="39" t="s">
        <v>172</v>
      </c>
    </row>
    <row r="49" spans="1:11" ht="23.1" customHeight="1" x14ac:dyDescent="0.15">
      <c r="A49" s="477" t="s">
        <v>355</v>
      </c>
      <c r="B49" s="96" t="s">
        <v>393</v>
      </c>
      <c r="C49" s="107"/>
      <c r="D49" s="96" t="s">
        <v>394</v>
      </c>
      <c r="E49" s="97"/>
      <c r="F49" s="98" t="s">
        <v>396</v>
      </c>
      <c r="G49" s="97"/>
      <c r="H49" s="99" t="s">
        <v>356</v>
      </c>
      <c r="I49" s="100"/>
      <c r="J49" s="100" t="s">
        <v>357</v>
      </c>
      <c r="K49" s="101"/>
    </row>
    <row r="50" spans="1:11" ht="23.1" customHeight="1" x14ac:dyDescent="0.15">
      <c r="A50" s="478"/>
      <c r="B50" s="102" t="s">
        <v>358</v>
      </c>
      <c r="C50" s="102" t="s">
        <v>359</v>
      </c>
      <c r="D50" s="102" t="s">
        <v>358</v>
      </c>
      <c r="E50" s="103" t="s">
        <v>360</v>
      </c>
      <c r="F50" s="104" t="s">
        <v>358</v>
      </c>
      <c r="G50" s="105" t="s">
        <v>361</v>
      </c>
      <c r="H50" s="106" t="s">
        <v>228</v>
      </c>
      <c r="I50" s="102" t="s">
        <v>229</v>
      </c>
      <c r="J50" s="102" t="s">
        <v>227</v>
      </c>
      <c r="K50" s="105" t="s">
        <v>230</v>
      </c>
    </row>
    <row r="51" spans="1:11" ht="23.1" customHeight="1" x14ac:dyDescent="0.15">
      <c r="A51" s="11" t="s">
        <v>235</v>
      </c>
      <c r="B51" s="80">
        <v>1045</v>
      </c>
      <c r="C51" s="80">
        <v>67407</v>
      </c>
      <c r="D51" s="473">
        <v>1064</v>
      </c>
      <c r="E51" s="71">
        <v>67843</v>
      </c>
      <c r="F51" s="81">
        <f>SUM('2.젖소'!B5)</f>
        <v>1076</v>
      </c>
      <c r="G51" s="82">
        <f>SUM('2.젖소'!B25)</f>
        <v>66490</v>
      </c>
      <c r="H51" s="31">
        <f t="shared" ref="H51:H66" si="10">SUM(G51-C51)</f>
        <v>-917</v>
      </c>
      <c r="I51" s="32">
        <f t="shared" ref="I51:I66" si="11">SUM(G51-E51)</f>
        <v>-1353</v>
      </c>
      <c r="J51" s="35">
        <f>IFERROR(G51/C51,"")</f>
        <v>0.98639607162460874</v>
      </c>
      <c r="K51" s="36">
        <f>IFERROR(G51/E51,"")</f>
        <v>0.98005689606886492</v>
      </c>
    </row>
    <row r="52" spans="1:11" ht="23.1" customHeight="1" x14ac:dyDescent="0.15">
      <c r="A52" s="11" t="s">
        <v>256</v>
      </c>
      <c r="B52" s="80">
        <v>182</v>
      </c>
      <c r="C52" s="80">
        <v>13007</v>
      </c>
      <c r="D52" s="473">
        <v>180</v>
      </c>
      <c r="E52" s="71">
        <v>13229</v>
      </c>
      <c r="F52" s="81">
        <f>SUM('2.젖소'!B6)</f>
        <v>194</v>
      </c>
      <c r="G52" s="82">
        <f>SUM('2.젖소'!B26)</f>
        <v>13001</v>
      </c>
      <c r="H52" s="31">
        <f t="shared" si="10"/>
        <v>-6</v>
      </c>
      <c r="I52" s="32">
        <f t="shared" si="11"/>
        <v>-228</v>
      </c>
      <c r="J52" s="35">
        <f t="shared" ref="J52:J66" si="12">IFERROR(G52/C52,"")</f>
        <v>0.99953870992542482</v>
      </c>
      <c r="K52" s="36">
        <f t="shared" ref="K52:K66" si="13">IFERROR(G52/E52,"")</f>
        <v>0.98276513719857883</v>
      </c>
    </row>
    <row r="53" spans="1:11" ht="23.1" customHeight="1" x14ac:dyDescent="0.15">
      <c r="A53" s="11" t="s">
        <v>244</v>
      </c>
      <c r="B53" s="80">
        <v>40</v>
      </c>
      <c r="C53" s="80">
        <v>3277</v>
      </c>
      <c r="D53" s="473">
        <v>45</v>
      </c>
      <c r="E53" s="71">
        <v>3484</v>
      </c>
      <c r="F53" s="81">
        <f>SUM('2.젖소'!B7)</f>
        <v>47</v>
      </c>
      <c r="G53" s="82">
        <f>SUM('2.젖소'!B27)</f>
        <v>3390</v>
      </c>
      <c r="H53" s="31">
        <f t="shared" si="10"/>
        <v>113</v>
      </c>
      <c r="I53" s="32">
        <f t="shared" si="11"/>
        <v>-94</v>
      </c>
      <c r="J53" s="35">
        <f t="shared" si="12"/>
        <v>1.0344827586206897</v>
      </c>
      <c r="K53" s="36">
        <f t="shared" si="13"/>
        <v>0.97301951779563722</v>
      </c>
    </row>
    <row r="54" spans="1:11" ht="23.1" customHeight="1" x14ac:dyDescent="0.15">
      <c r="A54" s="11" t="s">
        <v>257</v>
      </c>
      <c r="B54" s="80">
        <v>59</v>
      </c>
      <c r="C54" s="80">
        <v>4919</v>
      </c>
      <c r="D54" s="473">
        <v>61</v>
      </c>
      <c r="E54" s="71">
        <v>5007</v>
      </c>
      <c r="F54" s="81">
        <f>SUM('2.젖소'!B8)</f>
        <v>64</v>
      </c>
      <c r="G54" s="82">
        <f>SUM('2.젖소'!B28)</f>
        <v>5107</v>
      </c>
      <c r="H54" s="31">
        <f t="shared" si="10"/>
        <v>188</v>
      </c>
      <c r="I54" s="32">
        <f t="shared" si="11"/>
        <v>100</v>
      </c>
      <c r="J54" s="35">
        <f t="shared" si="12"/>
        <v>1.0382191502337874</v>
      </c>
      <c r="K54" s="36">
        <f t="shared" si="13"/>
        <v>1.0199720391451967</v>
      </c>
    </row>
    <row r="55" spans="1:11" ht="23.1" customHeight="1" x14ac:dyDescent="0.15">
      <c r="A55" s="11" t="s">
        <v>249</v>
      </c>
      <c r="B55" s="80">
        <v>191</v>
      </c>
      <c r="C55" s="80">
        <v>9062</v>
      </c>
      <c r="D55" s="473">
        <v>187</v>
      </c>
      <c r="E55" s="71">
        <v>8967</v>
      </c>
      <c r="F55" s="81">
        <f>SUM('2.젖소'!B9)</f>
        <v>154</v>
      </c>
      <c r="G55" s="82">
        <f>SUM('2.젖소'!B29)</f>
        <v>7571</v>
      </c>
      <c r="H55" s="31">
        <f t="shared" si="10"/>
        <v>-1491</v>
      </c>
      <c r="I55" s="32">
        <f t="shared" si="11"/>
        <v>-1396</v>
      </c>
      <c r="J55" s="35">
        <f t="shared" si="12"/>
        <v>0.83546678437431032</v>
      </c>
      <c r="K55" s="36">
        <f t="shared" si="13"/>
        <v>0.84431805509088886</v>
      </c>
    </row>
    <row r="56" spans="1:11" ht="23.1" customHeight="1" x14ac:dyDescent="0.15">
      <c r="A56" s="11" t="s">
        <v>254</v>
      </c>
      <c r="B56" s="80">
        <v>52</v>
      </c>
      <c r="C56" s="80">
        <v>2843</v>
      </c>
      <c r="D56" s="473">
        <v>55</v>
      </c>
      <c r="E56" s="71">
        <v>2721</v>
      </c>
      <c r="F56" s="81">
        <f>SUM('2.젖소'!B10)</f>
        <v>48</v>
      </c>
      <c r="G56" s="82">
        <f>SUM('2.젖소'!B30)</f>
        <v>2591</v>
      </c>
      <c r="H56" s="31">
        <f t="shared" si="10"/>
        <v>-252</v>
      </c>
      <c r="I56" s="32">
        <f t="shared" si="11"/>
        <v>-130</v>
      </c>
      <c r="J56" s="35">
        <f t="shared" si="12"/>
        <v>0.91136123812873726</v>
      </c>
      <c r="K56" s="36">
        <f t="shared" si="13"/>
        <v>0.952223447262036</v>
      </c>
    </row>
    <row r="57" spans="1:11" ht="23.1" customHeight="1" x14ac:dyDescent="0.15">
      <c r="A57" s="11" t="s">
        <v>245</v>
      </c>
      <c r="B57" s="80">
        <v>34</v>
      </c>
      <c r="C57" s="80">
        <v>1907</v>
      </c>
      <c r="D57" s="473">
        <v>36</v>
      </c>
      <c r="E57" s="71">
        <v>2130</v>
      </c>
      <c r="F57" s="81">
        <f>SUM('2.젖소'!B11)</f>
        <v>55</v>
      </c>
      <c r="G57" s="82">
        <f>SUM('2.젖소'!B31)</f>
        <v>2411</v>
      </c>
      <c r="H57" s="31">
        <f t="shared" si="10"/>
        <v>504</v>
      </c>
      <c r="I57" s="32">
        <f t="shared" si="11"/>
        <v>281</v>
      </c>
      <c r="J57" s="35">
        <f t="shared" si="12"/>
        <v>1.2642894598846355</v>
      </c>
      <c r="K57" s="36">
        <f t="shared" si="13"/>
        <v>1.131924882629108</v>
      </c>
    </row>
    <row r="58" spans="1:11" ht="23.1" customHeight="1" x14ac:dyDescent="0.15">
      <c r="A58" s="11" t="s">
        <v>255</v>
      </c>
      <c r="B58" s="80">
        <v>0</v>
      </c>
      <c r="C58" s="80">
        <v>0</v>
      </c>
      <c r="D58" s="473">
        <v>0</v>
      </c>
      <c r="E58" s="71">
        <v>0</v>
      </c>
      <c r="F58" s="81">
        <f>SUM('2.젖소'!B12)</f>
        <v>0</v>
      </c>
      <c r="G58" s="82">
        <f>SUM('2.젖소'!B32)</f>
        <v>0</v>
      </c>
      <c r="H58" s="31">
        <f t="shared" si="10"/>
        <v>0</v>
      </c>
      <c r="I58" s="32">
        <f t="shared" si="11"/>
        <v>0</v>
      </c>
      <c r="J58" s="35" t="str">
        <f t="shared" si="12"/>
        <v/>
      </c>
      <c r="K58" s="36" t="str">
        <f t="shared" si="13"/>
        <v/>
      </c>
    </row>
    <row r="59" spans="1:11" ht="23.1" customHeight="1" x14ac:dyDescent="0.15">
      <c r="A59" s="11" t="s">
        <v>239</v>
      </c>
      <c r="B59" s="80">
        <v>125</v>
      </c>
      <c r="C59" s="80">
        <v>11377</v>
      </c>
      <c r="D59" s="473">
        <v>130</v>
      </c>
      <c r="E59" s="71">
        <v>11377</v>
      </c>
      <c r="F59" s="81">
        <f>SUM('2.젖소'!B13)</f>
        <v>132</v>
      </c>
      <c r="G59" s="82">
        <f>SUM('2.젖소'!B33)</f>
        <v>11035</v>
      </c>
      <c r="H59" s="31">
        <f t="shared" si="10"/>
        <v>-342</v>
      </c>
      <c r="I59" s="32">
        <f t="shared" si="11"/>
        <v>-342</v>
      </c>
      <c r="J59" s="35">
        <f t="shared" si="12"/>
        <v>0.96993935132284437</v>
      </c>
      <c r="K59" s="36">
        <f t="shared" si="13"/>
        <v>0.96993935132284437</v>
      </c>
    </row>
    <row r="60" spans="1:11" ht="23.1" customHeight="1" x14ac:dyDescent="0.15">
      <c r="A60" s="11" t="s">
        <v>241</v>
      </c>
      <c r="B60" s="80">
        <v>15</v>
      </c>
      <c r="C60" s="80">
        <v>1503</v>
      </c>
      <c r="D60" s="473">
        <v>13</v>
      </c>
      <c r="E60" s="71">
        <v>1526</v>
      </c>
      <c r="F60" s="81">
        <f>SUM('2.젖소'!B14)</f>
        <v>21</v>
      </c>
      <c r="G60" s="82">
        <f>SUM('2.젖소'!B34)</f>
        <v>1517</v>
      </c>
      <c r="H60" s="31">
        <f t="shared" si="10"/>
        <v>14</v>
      </c>
      <c r="I60" s="32">
        <f t="shared" si="11"/>
        <v>-9</v>
      </c>
      <c r="J60" s="35">
        <f t="shared" si="12"/>
        <v>1.0093147039254824</v>
      </c>
      <c r="K60" s="36">
        <f t="shared" si="13"/>
        <v>0.99410222804718218</v>
      </c>
    </row>
    <row r="61" spans="1:11" ht="23.1" customHeight="1" x14ac:dyDescent="0.15">
      <c r="A61" s="11" t="s">
        <v>252</v>
      </c>
      <c r="B61" s="80">
        <v>65</v>
      </c>
      <c r="C61" s="80">
        <v>2910</v>
      </c>
      <c r="D61" s="473">
        <v>63</v>
      </c>
      <c r="E61" s="71">
        <v>2842</v>
      </c>
      <c r="F61" s="81">
        <f>SUM('2.젖소'!B15)</f>
        <v>65</v>
      </c>
      <c r="G61" s="82">
        <f>SUM('2.젖소'!B35)</f>
        <v>3005</v>
      </c>
      <c r="H61" s="31">
        <f t="shared" si="10"/>
        <v>95</v>
      </c>
      <c r="I61" s="32">
        <f t="shared" si="11"/>
        <v>163</v>
      </c>
      <c r="J61" s="35">
        <f t="shared" si="12"/>
        <v>1.0326460481099657</v>
      </c>
      <c r="K61" s="36">
        <f t="shared" si="13"/>
        <v>1.0573539760731878</v>
      </c>
    </row>
    <row r="62" spans="1:11" ht="23.1" customHeight="1" x14ac:dyDescent="0.15">
      <c r="A62" s="11" t="s">
        <v>246</v>
      </c>
      <c r="B62" s="80">
        <v>19</v>
      </c>
      <c r="C62" s="80">
        <v>1155</v>
      </c>
      <c r="D62" s="473">
        <v>33</v>
      </c>
      <c r="E62" s="71">
        <v>1169</v>
      </c>
      <c r="F62" s="81">
        <f>SUM('2.젖소'!B16)</f>
        <v>35</v>
      </c>
      <c r="G62" s="82">
        <f>SUM('2.젖소'!B36)</f>
        <v>1291</v>
      </c>
      <c r="H62" s="31">
        <f t="shared" si="10"/>
        <v>136</v>
      </c>
      <c r="I62" s="32">
        <f t="shared" si="11"/>
        <v>122</v>
      </c>
      <c r="J62" s="35">
        <f t="shared" si="12"/>
        <v>1.1177489177489177</v>
      </c>
      <c r="K62" s="36">
        <f t="shared" si="13"/>
        <v>1.1043627031650984</v>
      </c>
    </row>
    <row r="63" spans="1:11" ht="23.1" customHeight="1" x14ac:dyDescent="0.15">
      <c r="A63" s="11" t="s">
        <v>253</v>
      </c>
      <c r="B63" s="80">
        <v>17</v>
      </c>
      <c r="C63" s="80">
        <v>565</v>
      </c>
      <c r="D63" s="473">
        <v>18</v>
      </c>
      <c r="E63" s="71">
        <v>582</v>
      </c>
      <c r="F63" s="81">
        <f>SUM('2.젖소'!B17)</f>
        <v>20</v>
      </c>
      <c r="G63" s="82">
        <f>SUM('2.젖소'!B37)</f>
        <v>678</v>
      </c>
      <c r="H63" s="31">
        <f t="shared" si="10"/>
        <v>113</v>
      </c>
      <c r="I63" s="32">
        <f t="shared" si="11"/>
        <v>96</v>
      </c>
      <c r="J63" s="35">
        <f t="shared" si="12"/>
        <v>1.2</v>
      </c>
      <c r="K63" s="36">
        <f t="shared" si="13"/>
        <v>1.1649484536082475</v>
      </c>
    </row>
    <row r="64" spans="1:11" ht="23.1" customHeight="1" x14ac:dyDescent="0.15">
      <c r="A64" s="11" t="s">
        <v>251</v>
      </c>
      <c r="B64" s="80">
        <v>65</v>
      </c>
      <c r="C64" s="80">
        <v>3973</v>
      </c>
      <c r="D64" s="473">
        <v>65</v>
      </c>
      <c r="E64" s="71">
        <v>4316</v>
      </c>
      <c r="F64" s="81">
        <f>SUM('2.젖소'!B18)</f>
        <v>65</v>
      </c>
      <c r="G64" s="82">
        <f>SUM('2.젖소'!B38)</f>
        <v>4224</v>
      </c>
      <c r="H64" s="31">
        <f t="shared" si="10"/>
        <v>251</v>
      </c>
      <c r="I64" s="32">
        <f t="shared" si="11"/>
        <v>-92</v>
      </c>
      <c r="J64" s="35">
        <f t="shared" si="12"/>
        <v>1.063176440976592</v>
      </c>
      <c r="K64" s="36">
        <f t="shared" si="13"/>
        <v>0.97868396663577384</v>
      </c>
    </row>
    <row r="65" spans="1:11" ht="23.1" customHeight="1" x14ac:dyDescent="0.15">
      <c r="A65" s="11" t="s">
        <v>242</v>
      </c>
      <c r="B65" s="80">
        <v>140</v>
      </c>
      <c r="C65" s="80">
        <v>9063</v>
      </c>
      <c r="D65" s="473">
        <v>137</v>
      </c>
      <c r="E65" s="71">
        <v>8640</v>
      </c>
      <c r="F65" s="81">
        <f>SUM('2.젖소'!B19)</f>
        <v>138</v>
      </c>
      <c r="G65" s="82">
        <f>SUM('2.젖소'!B39)</f>
        <v>8781</v>
      </c>
      <c r="H65" s="31">
        <f t="shared" si="10"/>
        <v>-282</v>
      </c>
      <c r="I65" s="32">
        <f t="shared" si="11"/>
        <v>141</v>
      </c>
      <c r="J65" s="35">
        <f t="shared" si="12"/>
        <v>0.96888447533929167</v>
      </c>
      <c r="K65" s="36">
        <f t="shared" si="13"/>
        <v>1.0163194444444446</v>
      </c>
    </row>
    <row r="66" spans="1:11" ht="23.1" customHeight="1" thickBot="1" x14ac:dyDescent="0.2">
      <c r="A66" s="12" t="s">
        <v>247</v>
      </c>
      <c r="B66" s="84">
        <v>41</v>
      </c>
      <c r="C66" s="84">
        <v>1846</v>
      </c>
      <c r="D66" s="474">
        <v>41</v>
      </c>
      <c r="E66" s="75">
        <v>1853</v>
      </c>
      <c r="F66" s="85">
        <f>SUM('2.젖소'!B20)</f>
        <v>38</v>
      </c>
      <c r="G66" s="86">
        <f>SUM('2.젖소'!B40)</f>
        <v>1888</v>
      </c>
      <c r="H66" s="33">
        <f t="shared" si="10"/>
        <v>42</v>
      </c>
      <c r="I66" s="34">
        <f t="shared" si="11"/>
        <v>35</v>
      </c>
      <c r="J66" s="37">
        <f t="shared" si="12"/>
        <v>1.0227518959913326</v>
      </c>
      <c r="K66" s="38">
        <f t="shared" si="13"/>
        <v>1.0188882892606583</v>
      </c>
    </row>
    <row r="67" spans="1:11" ht="23.1" customHeight="1" x14ac:dyDescent="0.15"/>
    <row r="68" spans="1:11" ht="23.1" customHeight="1" thickBot="1" x14ac:dyDescent="0.3">
      <c r="A68" s="30" t="s">
        <v>309</v>
      </c>
      <c r="I68" s="39"/>
      <c r="J68" s="39"/>
      <c r="K68" s="39" t="s">
        <v>172</v>
      </c>
    </row>
    <row r="69" spans="1:11" ht="23.1" customHeight="1" x14ac:dyDescent="0.15">
      <c r="A69" s="477" t="s">
        <v>355</v>
      </c>
      <c r="B69" s="96" t="s">
        <v>393</v>
      </c>
      <c r="C69" s="107"/>
      <c r="D69" s="96" t="s">
        <v>394</v>
      </c>
      <c r="E69" s="97"/>
      <c r="F69" s="98" t="s">
        <v>396</v>
      </c>
      <c r="G69" s="97"/>
      <c r="H69" s="99" t="s">
        <v>356</v>
      </c>
      <c r="I69" s="100"/>
      <c r="J69" s="100" t="s">
        <v>357</v>
      </c>
      <c r="K69" s="101"/>
    </row>
    <row r="70" spans="1:11" ht="23.1" customHeight="1" x14ac:dyDescent="0.15">
      <c r="A70" s="478"/>
      <c r="B70" s="102" t="s">
        <v>358</v>
      </c>
      <c r="C70" s="102" t="s">
        <v>359</v>
      </c>
      <c r="D70" s="102" t="s">
        <v>358</v>
      </c>
      <c r="E70" s="103" t="s">
        <v>360</v>
      </c>
      <c r="F70" s="104" t="s">
        <v>358</v>
      </c>
      <c r="G70" s="105" t="s">
        <v>361</v>
      </c>
      <c r="H70" s="106" t="s">
        <v>228</v>
      </c>
      <c r="I70" s="102" t="s">
        <v>229</v>
      </c>
      <c r="J70" s="102" t="s">
        <v>227</v>
      </c>
      <c r="K70" s="105" t="s">
        <v>230</v>
      </c>
    </row>
    <row r="71" spans="1:11" ht="23.1" customHeight="1" x14ac:dyDescent="0.15">
      <c r="A71" s="11" t="s">
        <v>235</v>
      </c>
      <c r="B71" s="80">
        <v>1140</v>
      </c>
      <c r="C71" s="80">
        <v>2513525</v>
      </c>
      <c r="D71" s="473">
        <v>1158</v>
      </c>
      <c r="E71" s="71">
        <v>2460774</v>
      </c>
      <c r="F71" s="81">
        <f>SUM('3.돼지'!B5)</f>
        <v>1100</v>
      </c>
      <c r="G71" s="82">
        <f>SUM('3.돼지'!B25)</f>
        <v>2440903.75</v>
      </c>
      <c r="H71" s="31">
        <f t="shared" ref="H71:H86" si="14">SUM(G71-C71)</f>
        <v>-72621.25</v>
      </c>
      <c r="I71" s="32">
        <f t="shared" ref="I71:I86" si="15">SUM(G71-E71)</f>
        <v>-19870.25</v>
      </c>
      <c r="J71" s="35">
        <f>IFERROR(G71/C71,"")</f>
        <v>0.97110780676539921</v>
      </c>
      <c r="K71" s="36">
        <f>IFERROR(G71/E71,"")</f>
        <v>0.99192520320842137</v>
      </c>
    </row>
    <row r="72" spans="1:11" ht="23.1" customHeight="1" x14ac:dyDescent="0.15">
      <c r="A72" s="11" t="s">
        <v>256</v>
      </c>
      <c r="B72" s="80">
        <v>87</v>
      </c>
      <c r="C72" s="80">
        <v>262024</v>
      </c>
      <c r="D72" s="473">
        <v>83</v>
      </c>
      <c r="E72" s="71">
        <v>207885</v>
      </c>
      <c r="F72" s="81">
        <f>SUM('3.돼지'!B6)</f>
        <v>83</v>
      </c>
      <c r="G72" s="82">
        <f>SUM('3.돼지'!B26)</f>
        <v>216442</v>
      </c>
      <c r="H72" s="31">
        <f t="shared" si="14"/>
        <v>-45582</v>
      </c>
      <c r="I72" s="32">
        <f t="shared" si="15"/>
        <v>8557</v>
      </c>
      <c r="J72" s="35">
        <f t="shared" ref="J72:J86" si="16">IFERROR(G72/C72,"")</f>
        <v>0.82603883613714779</v>
      </c>
      <c r="K72" s="36">
        <f t="shared" ref="K72:K86" si="17">IFERROR(G72/E72,"")</f>
        <v>1.0411621810135412</v>
      </c>
    </row>
    <row r="73" spans="1:11" ht="23.1" customHeight="1" x14ac:dyDescent="0.15">
      <c r="A73" s="11" t="s">
        <v>244</v>
      </c>
      <c r="B73" s="80">
        <v>60</v>
      </c>
      <c r="C73" s="80">
        <v>127969</v>
      </c>
      <c r="D73" s="473">
        <v>61</v>
      </c>
      <c r="E73" s="71">
        <v>133767</v>
      </c>
      <c r="F73" s="81">
        <f>SUM('3.돼지'!B7)</f>
        <v>63</v>
      </c>
      <c r="G73" s="82">
        <f>SUM('3.돼지'!B27)</f>
        <v>136235</v>
      </c>
      <c r="H73" s="31">
        <f t="shared" si="14"/>
        <v>8266</v>
      </c>
      <c r="I73" s="32">
        <f t="shared" si="15"/>
        <v>2468</v>
      </c>
      <c r="J73" s="35">
        <f t="shared" si="16"/>
        <v>1.064593768803382</v>
      </c>
      <c r="K73" s="36">
        <f t="shared" si="17"/>
        <v>1.0184499914029619</v>
      </c>
    </row>
    <row r="74" spans="1:11" ht="23.1" customHeight="1" x14ac:dyDescent="0.15">
      <c r="A74" s="11" t="s">
        <v>257</v>
      </c>
      <c r="B74" s="80">
        <v>108</v>
      </c>
      <c r="C74" s="80">
        <v>295741</v>
      </c>
      <c r="D74" s="473">
        <v>115</v>
      </c>
      <c r="E74" s="71">
        <v>292346</v>
      </c>
      <c r="F74" s="81">
        <f>SUM('3.돼지'!B8)</f>
        <v>109</v>
      </c>
      <c r="G74" s="82">
        <f>SUM('3.돼지'!B28)</f>
        <v>293083</v>
      </c>
      <c r="H74" s="31">
        <f t="shared" si="14"/>
        <v>-2658</v>
      </c>
      <c r="I74" s="32">
        <f t="shared" si="15"/>
        <v>737</v>
      </c>
      <c r="J74" s="35">
        <f t="shared" si="16"/>
        <v>0.99101240612563024</v>
      </c>
      <c r="K74" s="36">
        <f t="shared" si="17"/>
        <v>1.0025209854077017</v>
      </c>
    </row>
    <row r="75" spans="1:11" ht="23.1" customHeight="1" x14ac:dyDescent="0.15">
      <c r="A75" s="11" t="s">
        <v>249</v>
      </c>
      <c r="B75" s="80">
        <v>81</v>
      </c>
      <c r="C75" s="80">
        <v>155111</v>
      </c>
      <c r="D75" s="473">
        <v>76</v>
      </c>
      <c r="E75" s="71">
        <v>144759</v>
      </c>
      <c r="F75" s="81">
        <f>SUM('3.돼지'!B9)</f>
        <v>70</v>
      </c>
      <c r="G75" s="82">
        <f>SUM('3.돼지'!B29)</f>
        <v>143000</v>
      </c>
      <c r="H75" s="31">
        <f t="shared" si="14"/>
        <v>-12111</v>
      </c>
      <c r="I75" s="32">
        <f t="shared" si="15"/>
        <v>-1759</v>
      </c>
      <c r="J75" s="35">
        <f t="shared" si="16"/>
        <v>0.92192043117509392</v>
      </c>
      <c r="K75" s="36">
        <f t="shared" si="17"/>
        <v>0.98784876933385835</v>
      </c>
    </row>
    <row r="76" spans="1:11" ht="23.1" customHeight="1" x14ac:dyDescent="0.15">
      <c r="A76" s="11" t="s">
        <v>254</v>
      </c>
      <c r="B76" s="80">
        <v>25</v>
      </c>
      <c r="C76" s="80">
        <v>59683</v>
      </c>
      <c r="D76" s="473">
        <v>25</v>
      </c>
      <c r="E76" s="71">
        <v>61502</v>
      </c>
      <c r="F76" s="81">
        <f>SUM('3.돼지'!B10)</f>
        <v>25</v>
      </c>
      <c r="G76" s="82">
        <f>SUM('3.돼지'!B30)</f>
        <v>63732</v>
      </c>
      <c r="H76" s="31">
        <f t="shared" si="14"/>
        <v>4049</v>
      </c>
      <c r="I76" s="32">
        <f t="shared" si="15"/>
        <v>2230</v>
      </c>
      <c r="J76" s="35">
        <f t="shared" si="16"/>
        <v>1.0678417639863949</v>
      </c>
      <c r="K76" s="36">
        <f t="shared" si="17"/>
        <v>1.0362589834476927</v>
      </c>
    </row>
    <row r="77" spans="1:11" ht="23.1" customHeight="1" x14ac:dyDescent="0.15">
      <c r="A77" s="11" t="s">
        <v>245</v>
      </c>
      <c r="B77" s="80">
        <v>108</v>
      </c>
      <c r="C77" s="80">
        <v>192286</v>
      </c>
      <c r="D77" s="473">
        <v>103</v>
      </c>
      <c r="E77" s="71">
        <v>180886</v>
      </c>
      <c r="F77" s="81">
        <f>SUM('3.돼지'!B11)</f>
        <v>95</v>
      </c>
      <c r="G77" s="82">
        <f>SUM('3.돼지'!B31)</f>
        <v>175343.5</v>
      </c>
      <c r="H77" s="31">
        <f t="shared" si="14"/>
        <v>-16942.5</v>
      </c>
      <c r="I77" s="32">
        <f t="shared" si="15"/>
        <v>-5542.5</v>
      </c>
      <c r="J77" s="35">
        <f t="shared" si="16"/>
        <v>0.91188906108609047</v>
      </c>
      <c r="K77" s="36">
        <f t="shared" si="17"/>
        <v>0.96935915438452946</v>
      </c>
    </row>
    <row r="78" spans="1:11" ht="23.1" customHeight="1" x14ac:dyDescent="0.15">
      <c r="A78" s="11" t="s">
        <v>255</v>
      </c>
      <c r="B78" s="80">
        <v>0</v>
      </c>
      <c r="C78" s="80">
        <v>0</v>
      </c>
      <c r="D78" s="473">
        <v>0</v>
      </c>
      <c r="E78" s="71">
        <v>0</v>
      </c>
      <c r="F78" s="81">
        <f>SUM('3.돼지'!B12)</f>
        <v>0</v>
      </c>
      <c r="G78" s="82">
        <f>SUM('3.돼지'!B32)</f>
        <v>0</v>
      </c>
      <c r="H78" s="31">
        <f t="shared" si="14"/>
        <v>0</v>
      </c>
      <c r="I78" s="32">
        <f t="shared" si="15"/>
        <v>0</v>
      </c>
      <c r="J78" s="35" t="str">
        <f t="shared" si="16"/>
        <v/>
      </c>
      <c r="K78" s="36" t="str">
        <f t="shared" si="17"/>
        <v/>
      </c>
    </row>
    <row r="79" spans="1:11" ht="23.1" customHeight="1" x14ac:dyDescent="0.15">
      <c r="A79" s="11" t="s">
        <v>239</v>
      </c>
      <c r="B79" s="80">
        <v>144</v>
      </c>
      <c r="C79" s="80">
        <v>322647</v>
      </c>
      <c r="D79" s="473">
        <v>145</v>
      </c>
      <c r="E79" s="71">
        <v>315008</v>
      </c>
      <c r="F79" s="81">
        <f>SUM('3.돼지'!B13)</f>
        <v>134</v>
      </c>
      <c r="G79" s="82">
        <f>SUM('3.돼지'!B33)</f>
        <v>314223</v>
      </c>
      <c r="H79" s="31">
        <f t="shared" si="14"/>
        <v>-8424</v>
      </c>
      <c r="I79" s="32">
        <f t="shared" si="15"/>
        <v>-785</v>
      </c>
      <c r="J79" s="35">
        <f t="shared" si="16"/>
        <v>0.97389097062734198</v>
      </c>
      <c r="K79" s="36">
        <f t="shared" si="17"/>
        <v>0.99750799979683058</v>
      </c>
    </row>
    <row r="80" spans="1:11" ht="23.1" customHeight="1" x14ac:dyDescent="0.15">
      <c r="A80" s="11" t="s">
        <v>241</v>
      </c>
      <c r="B80" s="80">
        <v>13</v>
      </c>
      <c r="C80" s="80">
        <v>29599</v>
      </c>
      <c r="D80" s="473">
        <v>15</v>
      </c>
      <c r="E80" s="71">
        <v>25621</v>
      </c>
      <c r="F80" s="81">
        <f>SUM('3.돼지'!B14)</f>
        <v>14</v>
      </c>
      <c r="G80" s="82">
        <f>SUM('3.돼지'!B34)</f>
        <v>29503</v>
      </c>
      <c r="H80" s="31">
        <f t="shared" si="14"/>
        <v>-96</v>
      </c>
      <c r="I80" s="32">
        <f t="shared" si="15"/>
        <v>3882</v>
      </c>
      <c r="J80" s="35">
        <f t="shared" si="16"/>
        <v>0.99675664718402646</v>
      </c>
      <c r="K80" s="36">
        <f t="shared" si="17"/>
        <v>1.1515163342570547</v>
      </c>
    </row>
    <row r="81" spans="1:11" ht="23.1" customHeight="1" x14ac:dyDescent="0.15">
      <c r="A81" s="11" t="s">
        <v>252</v>
      </c>
      <c r="B81" s="80">
        <v>34</v>
      </c>
      <c r="C81" s="80">
        <v>139187</v>
      </c>
      <c r="D81" s="473">
        <v>36</v>
      </c>
      <c r="E81" s="71">
        <v>151424</v>
      </c>
      <c r="F81" s="81">
        <f>SUM('3.돼지'!B15)</f>
        <v>36</v>
      </c>
      <c r="G81" s="82">
        <f>SUM('3.돼지'!B35)</f>
        <v>140420</v>
      </c>
      <c r="H81" s="31">
        <f t="shared" si="14"/>
        <v>1233</v>
      </c>
      <c r="I81" s="32">
        <f t="shared" si="15"/>
        <v>-11004</v>
      </c>
      <c r="J81" s="35">
        <f t="shared" si="16"/>
        <v>1.0088585859311574</v>
      </c>
      <c r="K81" s="36">
        <f t="shared" si="17"/>
        <v>0.92732988165680474</v>
      </c>
    </row>
    <row r="82" spans="1:11" ht="23.1" customHeight="1" x14ac:dyDescent="0.15">
      <c r="A82" s="11" t="s">
        <v>246</v>
      </c>
      <c r="B82" s="80">
        <v>11</v>
      </c>
      <c r="C82" s="80">
        <v>22090</v>
      </c>
      <c r="D82" s="473">
        <v>12</v>
      </c>
      <c r="E82" s="71">
        <v>22056</v>
      </c>
      <c r="F82" s="81">
        <f>SUM('3.돼지'!B16)</f>
        <v>12</v>
      </c>
      <c r="G82" s="82">
        <f>SUM('3.돼지'!B36)</f>
        <v>21729</v>
      </c>
      <c r="H82" s="31">
        <f t="shared" si="14"/>
        <v>-361</v>
      </c>
      <c r="I82" s="32">
        <f t="shared" si="15"/>
        <v>-327</v>
      </c>
      <c r="J82" s="35">
        <f t="shared" si="16"/>
        <v>0.98365776369397917</v>
      </c>
      <c r="K82" s="36">
        <f t="shared" si="17"/>
        <v>0.9851741022850925</v>
      </c>
    </row>
    <row r="83" spans="1:11" ht="23.1" customHeight="1" x14ac:dyDescent="0.15">
      <c r="A83" s="11" t="s">
        <v>253</v>
      </c>
      <c r="B83" s="80">
        <v>33</v>
      </c>
      <c r="C83" s="80">
        <v>53673</v>
      </c>
      <c r="D83" s="473">
        <v>31</v>
      </c>
      <c r="E83" s="71">
        <v>49095</v>
      </c>
      <c r="F83" s="81">
        <f>SUM('3.돼지'!B17)</f>
        <v>29</v>
      </c>
      <c r="G83" s="82">
        <f>SUM('3.돼지'!B37)</f>
        <v>50019</v>
      </c>
      <c r="H83" s="31">
        <f t="shared" si="14"/>
        <v>-3654</v>
      </c>
      <c r="I83" s="32">
        <f t="shared" si="15"/>
        <v>924</v>
      </c>
      <c r="J83" s="35">
        <f t="shared" si="16"/>
        <v>0.93192107763680065</v>
      </c>
      <c r="K83" s="36">
        <f t="shared" si="17"/>
        <v>1.0188206538344027</v>
      </c>
    </row>
    <row r="84" spans="1:11" ht="23.1" customHeight="1" x14ac:dyDescent="0.15">
      <c r="A84" s="11" t="s">
        <v>251</v>
      </c>
      <c r="B84" s="80">
        <v>328</v>
      </c>
      <c r="C84" s="80">
        <v>606618</v>
      </c>
      <c r="D84" s="473">
        <v>344</v>
      </c>
      <c r="E84" s="71">
        <v>629942</v>
      </c>
      <c r="F84" s="81">
        <f>SUM('3.돼지'!B18)</f>
        <v>321</v>
      </c>
      <c r="G84" s="82">
        <f>SUM('3.돼지'!B38)</f>
        <v>609911.25</v>
      </c>
      <c r="H84" s="31">
        <f t="shared" si="14"/>
        <v>3293.25</v>
      </c>
      <c r="I84" s="32">
        <f t="shared" si="15"/>
        <v>-20030.75</v>
      </c>
      <c r="J84" s="35">
        <f t="shared" si="16"/>
        <v>1.0054288695686577</v>
      </c>
      <c r="K84" s="36">
        <f t="shared" si="17"/>
        <v>0.96820223131653393</v>
      </c>
    </row>
    <row r="85" spans="1:11" ht="23.1" customHeight="1" x14ac:dyDescent="0.15">
      <c r="A85" s="11" t="s">
        <v>242</v>
      </c>
      <c r="B85" s="80">
        <v>101</v>
      </c>
      <c r="C85" s="80">
        <v>233788</v>
      </c>
      <c r="D85" s="473">
        <v>104</v>
      </c>
      <c r="E85" s="71">
        <v>226217</v>
      </c>
      <c r="F85" s="81">
        <f>SUM('3.돼지'!B19)</f>
        <v>100</v>
      </c>
      <c r="G85" s="82">
        <f>SUM('3.돼지'!B39)</f>
        <v>226438</v>
      </c>
      <c r="H85" s="31">
        <f t="shared" si="14"/>
        <v>-7350</v>
      </c>
      <c r="I85" s="32">
        <f t="shared" si="15"/>
        <v>221</v>
      </c>
      <c r="J85" s="35">
        <f t="shared" si="16"/>
        <v>0.96856126062928805</v>
      </c>
      <c r="K85" s="36">
        <f t="shared" si="17"/>
        <v>1.0009769380727356</v>
      </c>
    </row>
    <row r="86" spans="1:11" ht="23.1" customHeight="1" thickBot="1" x14ac:dyDescent="0.2">
      <c r="A86" s="12" t="s">
        <v>247</v>
      </c>
      <c r="B86" s="84">
        <v>7</v>
      </c>
      <c r="C86" s="84">
        <v>13109</v>
      </c>
      <c r="D86" s="474">
        <v>8</v>
      </c>
      <c r="E86" s="75">
        <v>20266</v>
      </c>
      <c r="F86" s="85">
        <f>SUM('3.돼지'!B20)</f>
        <v>9</v>
      </c>
      <c r="G86" s="86">
        <f>SUM('3.돼지'!B40)</f>
        <v>20825</v>
      </c>
      <c r="H86" s="33">
        <f t="shared" si="14"/>
        <v>7716</v>
      </c>
      <c r="I86" s="34">
        <f t="shared" si="15"/>
        <v>559</v>
      </c>
      <c r="J86" s="37">
        <f t="shared" si="16"/>
        <v>1.5886032496757954</v>
      </c>
      <c r="K86" s="38">
        <f t="shared" si="17"/>
        <v>1.0275831441823744</v>
      </c>
    </row>
    <row r="87" spans="1:11" ht="23.1" customHeight="1" x14ac:dyDescent="0.15">
      <c r="B87" s="87"/>
      <c r="C87" s="87"/>
      <c r="D87" s="78"/>
      <c r="E87" s="78"/>
      <c r="F87" s="87"/>
      <c r="G87" s="87"/>
    </row>
    <row r="88" spans="1:11" ht="23.1" customHeight="1" thickBot="1" x14ac:dyDescent="0.3">
      <c r="A88" s="30" t="s">
        <v>248</v>
      </c>
      <c r="B88" s="87"/>
      <c r="C88" s="87"/>
      <c r="D88" s="78"/>
      <c r="E88" s="78"/>
      <c r="F88" s="87"/>
      <c r="G88" s="87"/>
      <c r="I88" s="39"/>
      <c r="J88" s="39"/>
      <c r="K88" s="39" t="s">
        <v>175</v>
      </c>
    </row>
    <row r="89" spans="1:11" ht="23.1" customHeight="1" x14ac:dyDescent="0.15">
      <c r="A89" s="477" t="s">
        <v>355</v>
      </c>
      <c r="B89" s="96" t="s">
        <v>393</v>
      </c>
      <c r="C89" s="107"/>
      <c r="D89" s="96" t="s">
        <v>394</v>
      </c>
      <c r="E89" s="97"/>
      <c r="F89" s="98" t="s">
        <v>396</v>
      </c>
      <c r="G89" s="97"/>
      <c r="H89" s="99" t="s">
        <v>356</v>
      </c>
      <c r="I89" s="100"/>
      <c r="J89" s="100" t="s">
        <v>357</v>
      </c>
      <c r="K89" s="101"/>
    </row>
    <row r="90" spans="1:11" ht="23.1" customHeight="1" x14ac:dyDescent="0.15">
      <c r="A90" s="478"/>
      <c r="B90" s="102" t="s">
        <v>358</v>
      </c>
      <c r="C90" s="102" t="s">
        <v>359</v>
      </c>
      <c r="D90" s="102" t="s">
        <v>358</v>
      </c>
      <c r="E90" s="103" t="s">
        <v>360</v>
      </c>
      <c r="F90" s="104" t="s">
        <v>358</v>
      </c>
      <c r="G90" s="105" t="s">
        <v>361</v>
      </c>
      <c r="H90" s="106" t="s">
        <v>228</v>
      </c>
      <c r="I90" s="102" t="s">
        <v>229</v>
      </c>
      <c r="J90" s="102" t="s">
        <v>227</v>
      </c>
      <c r="K90" s="105" t="s">
        <v>230</v>
      </c>
    </row>
    <row r="91" spans="1:11" ht="23.1" customHeight="1" x14ac:dyDescent="0.15">
      <c r="A91" s="11" t="s">
        <v>235</v>
      </c>
      <c r="B91" s="80">
        <v>6691</v>
      </c>
      <c r="C91" s="80">
        <v>44091908</v>
      </c>
      <c r="D91" s="473">
        <v>7337</v>
      </c>
      <c r="E91" s="71">
        <v>46426196</v>
      </c>
      <c r="F91" s="81">
        <f>SUM('4.닭'!B5)</f>
        <v>6903</v>
      </c>
      <c r="G91" s="82">
        <f>SUM('4.닭'!B25)</f>
        <v>43209417</v>
      </c>
      <c r="H91" s="31">
        <f t="shared" ref="H91:H106" si="18">SUM(G91-C91)</f>
        <v>-882491</v>
      </c>
      <c r="I91" s="32">
        <f t="shared" ref="I91:I106" si="19">SUM(G91-E91)</f>
        <v>-3216779</v>
      </c>
      <c r="J91" s="35">
        <f>IFERROR(G91/C91,"")</f>
        <v>0.97998519365503534</v>
      </c>
      <c r="K91" s="36">
        <f>IFERROR(G91/E91,"")</f>
        <v>0.93071198424268919</v>
      </c>
    </row>
    <row r="92" spans="1:11" ht="23.1" customHeight="1" x14ac:dyDescent="0.15">
      <c r="A92" s="11" t="s">
        <v>256</v>
      </c>
      <c r="B92" s="80">
        <v>375</v>
      </c>
      <c r="C92" s="80">
        <v>3962990</v>
      </c>
      <c r="D92" s="473">
        <v>460</v>
      </c>
      <c r="E92" s="71">
        <v>6724613</v>
      </c>
      <c r="F92" s="81">
        <f>SUM('4.닭'!B6)</f>
        <v>482</v>
      </c>
      <c r="G92" s="82">
        <f>SUM('4.닭'!B26)</f>
        <v>6006589</v>
      </c>
      <c r="H92" s="31">
        <f t="shared" si="18"/>
        <v>2043599</v>
      </c>
      <c r="I92" s="32">
        <f t="shared" si="19"/>
        <v>-718024</v>
      </c>
      <c r="J92" s="35">
        <f t="shared" ref="J92:J106" si="20">IFERROR(G92/C92,"")</f>
        <v>1.5156709958894672</v>
      </c>
      <c r="K92" s="36">
        <f t="shared" ref="K92:K106" si="21">IFERROR(G92/E92,"")</f>
        <v>0.89322448741659932</v>
      </c>
    </row>
    <row r="93" spans="1:11" ht="23.1" customHeight="1" x14ac:dyDescent="0.15">
      <c r="A93" s="11" t="s">
        <v>244</v>
      </c>
      <c r="B93" s="80">
        <v>571</v>
      </c>
      <c r="C93" s="80">
        <v>3455784</v>
      </c>
      <c r="D93" s="473">
        <v>805</v>
      </c>
      <c r="E93" s="71">
        <v>2679380</v>
      </c>
      <c r="F93" s="81">
        <f>SUM('4.닭'!B7)</f>
        <v>671</v>
      </c>
      <c r="G93" s="82">
        <f>SUM('4.닭'!B27)</f>
        <v>2467795</v>
      </c>
      <c r="H93" s="31">
        <f t="shared" si="18"/>
        <v>-987989</v>
      </c>
      <c r="I93" s="32">
        <f t="shared" si="19"/>
        <v>-211585</v>
      </c>
      <c r="J93" s="35">
        <f t="shared" si="20"/>
        <v>0.71410568484604364</v>
      </c>
      <c r="K93" s="36">
        <f t="shared" si="21"/>
        <v>0.9210321044420724</v>
      </c>
    </row>
    <row r="94" spans="1:11" ht="23.1" customHeight="1" x14ac:dyDescent="0.15">
      <c r="A94" s="11" t="s">
        <v>257</v>
      </c>
      <c r="B94" s="80">
        <v>563</v>
      </c>
      <c r="C94" s="80">
        <v>3274279</v>
      </c>
      <c r="D94" s="473">
        <v>684</v>
      </c>
      <c r="E94" s="71">
        <v>3137020</v>
      </c>
      <c r="F94" s="81">
        <f>SUM('4.닭'!B8)</f>
        <v>634</v>
      </c>
      <c r="G94" s="82">
        <f>SUM('4.닭'!B28)</f>
        <v>3138549</v>
      </c>
      <c r="H94" s="31">
        <f t="shared" si="18"/>
        <v>-135730</v>
      </c>
      <c r="I94" s="32">
        <f t="shared" si="19"/>
        <v>1529</v>
      </c>
      <c r="J94" s="35">
        <f t="shared" si="20"/>
        <v>0.95854659911388129</v>
      </c>
      <c r="K94" s="36">
        <f t="shared" si="21"/>
        <v>1.0004874052444677</v>
      </c>
    </row>
    <row r="95" spans="1:11" ht="23.1" customHeight="1" x14ac:dyDescent="0.15">
      <c r="A95" s="11" t="s">
        <v>249</v>
      </c>
      <c r="B95" s="80">
        <v>159</v>
      </c>
      <c r="C95" s="80">
        <v>4325547</v>
      </c>
      <c r="D95" s="473">
        <v>188</v>
      </c>
      <c r="E95" s="71">
        <v>6144807</v>
      </c>
      <c r="F95" s="81">
        <f>SUM('4.닭'!B9)</f>
        <v>74</v>
      </c>
      <c r="G95" s="82">
        <f>SUM('4.닭'!B29)</f>
        <v>3524691</v>
      </c>
      <c r="H95" s="31">
        <f t="shared" si="18"/>
        <v>-800856</v>
      </c>
      <c r="I95" s="32">
        <f t="shared" si="19"/>
        <v>-2620116</v>
      </c>
      <c r="J95" s="35">
        <f t="shared" si="20"/>
        <v>0.81485439876159016</v>
      </c>
      <c r="K95" s="36">
        <f t="shared" si="21"/>
        <v>0.57360483413067331</v>
      </c>
    </row>
    <row r="96" spans="1:11" ht="23.1" customHeight="1" x14ac:dyDescent="0.15">
      <c r="A96" s="11" t="s">
        <v>254</v>
      </c>
      <c r="B96" s="80">
        <v>779</v>
      </c>
      <c r="C96" s="80">
        <v>1548831</v>
      </c>
      <c r="D96" s="473">
        <v>787</v>
      </c>
      <c r="E96" s="71">
        <v>1635707</v>
      </c>
      <c r="F96" s="81">
        <f>SUM('4.닭'!B10)</f>
        <v>816</v>
      </c>
      <c r="G96" s="82">
        <f>SUM('4.닭'!B30)</f>
        <v>1176423</v>
      </c>
      <c r="H96" s="31">
        <f t="shared" si="18"/>
        <v>-372408</v>
      </c>
      <c r="I96" s="32">
        <f t="shared" si="19"/>
        <v>-459284</v>
      </c>
      <c r="J96" s="35">
        <f t="shared" si="20"/>
        <v>0.75955543245195889</v>
      </c>
      <c r="K96" s="36">
        <f t="shared" si="21"/>
        <v>0.71921377117050911</v>
      </c>
    </row>
    <row r="97" spans="1:11" ht="23.1" customHeight="1" x14ac:dyDescent="0.15">
      <c r="A97" s="11" t="s">
        <v>245</v>
      </c>
      <c r="B97" s="80">
        <v>477</v>
      </c>
      <c r="C97" s="80">
        <v>3855121</v>
      </c>
      <c r="D97" s="473">
        <v>445</v>
      </c>
      <c r="E97" s="71">
        <v>4433711</v>
      </c>
      <c r="F97" s="81">
        <f>SUM('4.닭'!B11)</f>
        <v>445</v>
      </c>
      <c r="G97" s="82">
        <f>SUM('4.닭'!B31)</f>
        <v>4804673</v>
      </c>
      <c r="H97" s="31">
        <f t="shared" si="18"/>
        <v>949552</v>
      </c>
      <c r="I97" s="32">
        <f t="shared" si="19"/>
        <v>370962</v>
      </c>
      <c r="J97" s="35">
        <f t="shared" si="20"/>
        <v>1.246309259813116</v>
      </c>
      <c r="K97" s="36">
        <f t="shared" si="21"/>
        <v>1.083668511547099</v>
      </c>
    </row>
    <row r="98" spans="1:11" ht="23.1" customHeight="1" x14ac:dyDescent="0.15">
      <c r="A98" s="11" t="s">
        <v>255</v>
      </c>
      <c r="B98" s="80">
        <v>25</v>
      </c>
      <c r="C98" s="80">
        <v>307</v>
      </c>
      <c r="D98" s="473">
        <v>24</v>
      </c>
      <c r="E98" s="71">
        <v>343</v>
      </c>
      <c r="F98" s="81">
        <f>SUM('4.닭'!B12)</f>
        <v>0</v>
      </c>
      <c r="G98" s="82">
        <f>SUM('4.닭'!B32)</f>
        <v>0</v>
      </c>
      <c r="H98" s="31">
        <f t="shared" si="18"/>
        <v>-307</v>
      </c>
      <c r="I98" s="32">
        <f t="shared" si="19"/>
        <v>-343</v>
      </c>
      <c r="J98" s="35">
        <f t="shared" si="20"/>
        <v>0</v>
      </c>
      <c r="K98" s="36">
        <f t="shared" si="21"/>
        <v>0</v>
      </c>
    </row>
    <row r="99" spans="1:11" ht="23.1" customHeight="1" x14ac:dyDescent="0.15">
      <c r="A99" s="11" t="s">
        <v>239</v>
      </c>
      <c r="B99" s="80">
        <v>465</v>
      </c>
      <c r="C99" s="80">
        <v>5520264</v>
      </c>
      <c r="D99" s="473">
        <v>459</v>
      </c>
      <c r="E99" s="71">
        <v>5452372</v>
      </c>
      <c r="F99" s="81">
        <f>SUM('4.닭'!B13)</f>
        <v>453</v>
      </c>
      <c r="G99" s="82">
        <f>SUM('4.닭'!B33)</f>
        <v>5531434</v>
      </c>
      <c r="H99" s="31">
        <f t="shared" si="18"/>
        <v>11170</v>
      </c>
      <c r="I99" s="32">
        <f t="shared" si="19"/>
        <v>79062</v>
      </c>
      <c r="J99" s="35">
        <f t="shared" si="20"/>
        <v>1.0020234539507531</v>
      </c>
      <c r="K99" s="36">
        <f t="shared" si="21"/>
        <v>1.0145004779571167</v>
      </c>
    </row>
    <row r="100" spans="1:11" ht="23.1" customHeight="1" x14ac:dyDescent="0.15">
      <c r="A100" s="11" t="s">
        <v>241</v>
      </c>
      <c r="B100" s="80">
        <v>459</v>
      </c>
      <c r="C100" s="80">
        <v>842748</v>
      </c>
      <c r="D100" s="473">
        <v>490</v>
      </c>
      <c r="E100" s="71">
        <v>904038</v>
      </c>
      <c r="F100" s="81">
        <f>SUM('4.닭'!B14)</f>
        <v>444</v>
      </c>
      <c r="G100" s="82">
        <f>SUM('4.닭'!B34)</f>
        <v>1014748</v>
      </c>
      <c r="H100" s="31">
        <f t="shared" si="18"/>
        <v>172000</v>
      </c>
      <c r="I100" s="32">
        <f t="shared" si="19"/>
        <v>110710</v>
      </c>
      <c r="J100" s="35">
        <f t="shared" si="20"/>
        <v>1.2040942250827056</v>
      </c>
      <c r="K100" s="36">
        <f t="shared" si="21"/>
        <v>1.1224616664343756</v>
      </c>
    </row>
    <row r="101" spans="1:11" ht="23.1" customHeight="1" x14ac:dyDescent="0.15">
      <c r="A101" s="11" t="s">
        <v>252</v>
      </c>
      <c r="B101" s="80">
        <v>742</v>
      </c>
      <c r="C101" s="80">
        <v>5187351</v>
      </c>
      <c r="D101" s="473">
        <v>746</v>
      </c>
      <c r="E101" s="71">
        <v>5282020</v>
      </c>
      <c r="F101" s="81">
        <f>SUM('4.닭'!B15)</f>
        <v>715</v>
      </c>
      <c r="G101" s="82">
        <f>SUM('4.닭'!B35)</f>
        <v>5113604</v>
      </c>
      <c r="H101" s="31">
        <f t="shared" si="18"/>
        <v>-73747</v>
      </c>
      <c r="I101" s="32">
        <f t="shared" si="19"/>
        <v>-168416</v>
      </c>
      <c r="J101" s="35">
        <f t="shared" si="20"/>
        <v>0.98578330249871271</v>
      </c>
      <c r="K101" s="36">
        <f t="shared" si="21"/>
        <v>0.96811522864358712</v>
      </c>
    </row>
    <row r="102" spans="1:11" ht="23.1" customHeight="1" x14ac:dyDescent="0.15">
      <c r="A102" s="11" t="s">
        <v>246</v>
      </c>
      <c r="B102" s="80">
        <v>475</v>
      </c>
      <c r="C102" s="80">
        <v>1935486</v>
      </c>
      <c r="D102" s="473">
        <v>519</v>
      </c>
      <c r="E102" s="71">
        <v>1549433</v>
      </c>
      <c r="F102" s="81">
        <f>SUM('4.닭'!B16)</f>
        <v>504</v>
      </c>
      <c r="G102" s="82">
        <f>SUM('4.닭'!B36)</f>
        <v>1660145</v>
      </c>
      <c r="H102" s="31">
        <f t="shared" si="18"/>
        <v>-275341</v>
      </c>
      <c r="I102" s="32">
        <f t="shared" si="19"/>
        <v>110712</v>
      </c>
      <c r="J102" s="35">
        <f t="shared" si="20"/>
        <v>0.85774063981862958</v>
      </c>
      <c r="K102" s="36">
        <f t="shared" si="21"/>
        <v>1.0714532348284824</v>
      </c>
    </row>
    <row r="103" spans="1:11" ht="23.1" customHeight="1" x14ac:dyDescent="0.15">
      <c r="A103" s="11" t="s">
        <v>253</v>
      </c>
      <c r="B103" s="80">
        <v>371</v>
      </c>
      <c r="C103" s="80">
        <v>2214296</v>
      </c>
      <c r="D103" s="473">
        <v>476</v>
      </c>
      <c r="E103" s="71">
        <v>1934683</v>
      </c>
      <c r="F103" s="81">
        <f>SUM('4.닭'!B17)</f>
        <v>549</v>
      </c>
      <c r="G103" s="82">
        <f>SUM('4.닭'!B37)</f>
        <v>2106469</v>
      </c>
      <c r="H103" s="31">
        <f t="shared" si="18"/>
        <v>-107827</v>
      </c>
      <c r="I103" s="32">
        <f t="shared" si="19"/>
        <v>171786</v>
      </c>
      <c r="J103" s="35">
        <f t="shared" si="20"/>
        <v>0.95130416168389409</v>
      </c>
      <c r="K103" s="36">
        <f t="shared" si="21"/>
        <v>1.0887928409977241</v>
      </c>
    </row>
    <row r="104" spans="1:11" ht="23.1" customHeight="1" x14ac:dyDescent="0.15">
      <c r="A104" s="11" t="s">
        <v>251</v>
      </c>
      <c r="B104" s="80">
        <v>522</v>
      </c>
      <c r="C104" s="80">
        <v>3531861</v>
      </c>
      <c r="D104" s="473">
        <v>466</v>
      </c>
      <c r="E104" s="71">
        <v>2228551</v>
      </c>
      <c r="F104" s="81">
        <f>SUM('4.닭'!B18)</f>
        <v>464</v>
      </c>
      <c r="G104" s="82">
        <f>SUM('4.닭'!B38)</f>
        <v>2370232</v>
      </c>
      <c r="H104" s="31">
        <f t="shared" si="18"/>
        <v>-1161629</v>
      </c>
      <c r="I104" s="32">
        <f t="shared" si="19"/>
        <v>141681</v>
      </c>
      <c r="J104" s="35">
        <f t="shared" si="20"/>
        <v>0.67110002347204489</v>
      </c>
      <c r="K104" s="36">
        <f t="shared" si="21"/>
        <v>1.0635753904667202</v>
      </c>
    </row>
    <row r="105" spans="1:11" ht="23.1" customHeight="1" x14ac:dyDescent="0.15">
      <c r="A105" s="11" t="s">
        <v>242</v>
      </c>
      <c r="B105" s="80">
        <v>378</v>
      </c>
      <c r="C105" s="80">
        <v>3338800</v>
      </c>
      <c r="D105" s="473">
        <v>429</v>
      </c>
      <c r="E105" s="71">
        <v>3758004</v>
      </c>
      <c r="F105" s="81">
        <f>SUM('4.닭'!B19)</f>
        <v>348</v>
      </c>
      <c r="G105" s="82">
        <f>SUM('4.닭'!B39)</f>
        <v>3692806</v>
      </c>
      <c r="H105" s="31">
        <f t="shared" si="18"/>
        <v>354006</v>
      </c>
      <c r="I105" s="32">
        <f t="shared" si="19"/>
        <v>-65198</v>
      </c>
      <c r="J105" s="35">
        <f t="shared" si="20"/>
        <v>1.1060279142206781</v>
      </c>
      <c r="K105" s="36">
        <f t="shared" si="21"/>
        <v>0.98265089659297866</v>
      </c>
    </row>
    <row r="106" spans="1:11" ht="23.1" customHeight="1" thickBot="1" x14ac:dyDescent="0.2">
      <c r="A106" s="12" t="s">
        <v>247</v>
      </c>
      <c r="B106" s="84">
        <v>330</v>
      </c>
      <c r="C106" s="84">
        <v>1098243</v>
      </c>
      <c r="D106" s="474">
        <v>359</v>
      </c>
      <c r="E106" s="75">
        <v>561514</v>
      </c>
      <c r="F106" s="85">
        <f>SUM('4.닭'!B20)</f>
        <v>304</v>
      </c>
      <c r="G106" s="86">
        <f>SUM('4.닭'!B40)</f>
        <v>601259</v>
      </c>
      <c r="H106" s="33">
        <f t="shared" si="18"/>
        <v>-496984</v>
      </c>
      <c r="I106" s="34">
        <f t="shared" si="19"/>
        <v>39745</v>
      </c>
      <c r="J106" s="37">
        <f t="shared" si="20"/>
        <v>0.54747355548817522</v>
      </c>
      <c r="K106" s="38">
        <f t="shared" si="21"/>
        <v>1.070781850497049</v>
      </c>
    </row>
    <row r="107" spans="1:11" ht="23.1" customHeight="1" x14ac:dyDescent="0.15">
      <c r="B107" s="87"/>
      <c r="C107" s="87"/>
      <c r="D107" s="78"/>
      <c r="E107" s="78"/>
      <c r="F107" s="87"/>
      <c r="G107" s="87"/>
    </row>
    <row r="108" spans="1:11" ht="23.1" customHeight="1" thickBot="1" x14ac:dyDescent="0.3">
      <c r="A108" s="30" t="s">
        <v>310</v>
      </c>
      <c r="B108" s="87"/>
      <c r="C108" s="87"/>
      <c r="D108" s="78"/>
      <c r="E108" s="78"/>
      <c r="F108" s="87"/>
      <c r="G108" s="87"/>
      <c r="I108" s="39"/>
      <c r="J108" s="39"/>
      <c r="K108" s="39" t="s">
        <v>173</v>
      </c>
    </row>
    <row r="109" spans="1:11" ht="23.1" customHeight="1" x14ac:dyDescent="0.15">
      <c r="A109" s="477" t="s">
        <v>355</v>
      </c>
      <c r="B109" s="96" t="s">
        <v>393</v>
      </c>
      <c r="C109" s="107"/>
      <c r="D109" s="96" t="s">
        <v>394</v>
      </c>
      <c r="E109" s="97"/>
      <c r="F109" s="98" t="s">
        <v>396</v>
      </c>
      <c r="G109" s="97"/>
      <c r="H109" s="99" t="s">
        <v>356</v>
      </c>
      <c r="I109" s="100"/>
      <c r="J109" s="100" t="s">
        <v>357</v>
      </c>
      <c r="K109" s="101"/>
    </row>
    <row r="110" spans="1:11" ht="23.1" customHeight="1" x14ac:dyDescent="0.15">
      <c r="A110" s="478"/>
      <c r="B110" s="102" t="s">
        <v>358</v>
      </c>
      <c r="C110" s="102" t="s">
        <v>359</v>
      </c>
      <c r="D110" s="102" t="s">
        <v>358</v>
      </c>
      <c r="E110" s="103" t="s">
        <v>360</v>
      </c>
      <c r="F110" s="104" t="s">
        <v>358</v>
      </c>
      <c r="G110" s="105" t="s">
        <v>361</v>
      </c>
      <c r="H110" s="106" t="s">
        <v>228</v>
      </c>
      <c r="I110" s="102" t="s">
        <v>229</v>
      </c>
      <c r="J110" s="102" t="s">
        <v>227</v>
      </c>
      <c r="K110" s="105" t="s">
        <v>230</v>
      </c>
    </row>
    <row r="111" spans="1:11" ht="23.1" customHeight="1" x14ac:dyDescent="0.15">
      <c r="A111" s="11" t="s">
        <v>235</v>
      </c>
      <c r="B111" s="80">
        <v>81</v>
      </c>
      <c r="C111" s="80">
        <v>469</v>
      </c>
      <c r="D111" s="473">
        <v>79</v>
      </c>
      <c r="E111" s="71">
        <v>462</v>
      </c>
      <c r="F111" s="81">
        <f>SUM('5.말'!B6)</f>
        <v>74</v>
      </c>
      <c r="G111" s="82">
        <f>SUM('5.말'!J6)</f>
        <v>547</v>
      </c>
      <c r="H111" s="31">
        <f t="shared" ref="H111:H126" si="22">SUM(G111-C111)</f>
        <v>78</v>
      </c>
      <c r="I111" s="32">
        <f t="shared" ref="I111:I126" si="23">SUM(G111-E111)</f>
        <v>85</v>
      </c>
      <c r="J111" s="35">
        <f>IFERROR(G111/C111,"")</f>
        <v>1.1663113006396588</v>
      </c>
      <c r="K111" s="36">
        <f>IFERROR(G111/E111,"")</f>
        <v>1.1839826839826839</v>
      </c>
    </row>
    <row r="112" spans="1:11" ht="23.1" customHeight="1" x14ac:dyDescent="0.15">
      <c r="A112" s="11" t="s">
        <v>256</v>
      </c>
      <c r="B112" s="80">
        <v>6</v>
      </c>
      <c r="C112" s="80">
        <v>49</v>
      </c>
      <c r="D112" s="473">
        <v>8</v>
      </c>
      <c r="E112" s="71">
        <v>63</v>
      </c>
      <c r="F112" s="81">
        <f>SUM('5.말'!B7)</f>
        <v>7</v>
      </c>
      <c r="G112" s="82">
        <f>SUM('5.말'!J7)</f>
        <v>103</v>
      </c>
      <c r="H112" s="31">
        <f t="shared" si="22"/>
        <v>54</v>
      </c>
      <c r="I112" s="32">
        <f t="shared" si="23"/>
        <v>40</v>
      </c>
      <c r="J112" s="35">
        <f t="shared" ref="J112:J126" si="24">IFERROR(G112/C112,"")</f>
        <v>2.1020408163265305</v>
      </c>
      <c r="K112" s="36">
        <f t="shared" ref="K112:K126" si="25">IFERROR(G112/E112,"")</f>
        <v>1.6349206349206349</v>
      </c>
    </row>
    <row r="113" spans="1:11" ht="23.1" customHeight="1" x14ac:dyDescent="0.15">
      <c r="A113" s="11" t="s">
        <v>244</v>
      </c>
      <c r="B113" s="80">
        <v>4</v>
      </c>
      <c r="C113" s="80">
        <v>35</v>
      </c>
      <c r="D113" s="473">
        <v>3</v>
      </c>
      <c r="E113" s="71">
        <v>26</v>
      </c>
      <c r="F113" s="81">
        <f>SUM('5.말'!B8)</f>
        <v>4</v>
      </c>
      <c r="G113" s="82">
        <f>SUM('5.말'!J8)</f>
        <v>27</v>
      </c>
      <c r="H113" s="31">
        <f t="shared" si="22"/>
        <v>-8</v>
      </c>
      <c r="I113" s="32">
        <f t="shared" si="23"/>
        <v>1</v>
      </c>
      <c r="J113" s="35">
        <f t="shared" si="24"/>
        <v>0.77142857142857146</v>
      </c>
      <c r="K113" s="36">
        <f t="shared" si="25"/>
        <v>1.0384615384615385</v>
      </c>
    </row>
    <row r="114" spans="1:11" ht="23.1" customHeight="1" x14ac:dyDescent="0.15">
      <c r="A114" s="11" t="s">
        <v>257</v>
      </c>
      <c r="B114" s="80">
        <v>6</v>
      </c>
      <c r="C114" s="80">
        <v>14</v>
      </c>
      <c r="D114" s="473">
        <v>6</v>
      </c>
      <c r="E114" s="71">
        <v>15</v>
      </c>
      <c r="F114" s="81">
        <f>SUM('5.말'!B9)</f>
        <v>3</v>
      </c>
      <c r="G114" s="82">
        <f>SUM('5.말'!J9)</f>
        <v>15</v>
      </c>
      <c r="H114" s="31">
        <f t="shared" si="22"/>
        <v>1</v>
      </c>
      <c r="I114" s="32">
        <f t="shared" si="23"/>
        <v>0</v>
      </c>
      <c r="J114" s="35">
        <f t="shared" si="24"/>
        <v>1.0714285714285714</v>
      </c>
      <c r="K114" s="36">
        <f t="shared" si="25"/>
        <v>1</v>
      </c>
    </row>
    <row r="115" spans="1:11" ht="23.1" customHeight="1" x14ac:dyDescent="0.15">
      <c r="A115" s="11" t="s">
        <v>249</v>
      </c>
      <c r="B115" s="80">
        <v>4</v>
      </c>
      <c r="C115" s="80">
        <v>70</v>
      </c>
      <c r="D115" s="473">
        <v>4</v>
      </c>
      <c r="E115" s="71">
        <v>70</v>
      </c>
      <c r="F115" s="81">
        <f>SUM('5.말'!B10)</f>
        <v>3</v>
      </c>
      <c r="G115" s="82">
        <f>SUM('5.말'!J10)</f>
        <v>62</v>
      </c>
      <c r="H115" s="31">
        <f t="shared" si="22"/>
        <v>-8</v>
      </c>
      <c r="I115" s="32">
        <f t="shared" si="23"/>
        <v>-8</v>
      </c>
      <c r="J115" s="35">
        <f t="shared" si="24"/>
        <v>0.88571428571428568</v>
      </c>
      <c r="K115" s="36">
        <f t="shared" si="25"/>
        <v>0.88571428571428568</v>
      </c>
    </row>
    <row r="116" spans="1:11" ht="23.1" customHeight="1" x14ac:dyDescent="0.15">
      <c r="A116" s="11" t="s">
        <v>254</v>
      </c>
      <c r="B116" s="80">
        <v>14</v>
      </c>
      <c r="C116" s="80">
        <v>89</v>
      </c>
      <c r="D116" s="473">
        <v>11</v>
      </c>
      <c r="E116" s="71">
        <v>86</v>
      </c>
      <c r="F116" s="81">
        <f>SUM('5.말'!B11)</f>
        <v>16</v>
      </c>
      <c r="G116" s="82">
        <f>SUM('5.말'!J11)</f>
        <v>94</v>
      </c>
      <c r="H116" s="31">
        <f t="shared" si="22"/>
        <v>5</v>
      </c>
      <c r="I116" s="32">
        <f t="shared" si="23"/>
        <v>8</v>
      </c>
      <c r="J116" s="35">
        <f t="shared" si="24"/>
        <v>1.0561797752808988</v>
      </c>
      <c r="K116" s="36">
        <f t="shared" si="25"/>
        <v>1.0930232558139534</v>
      </c>
    </row>
    <row r="117" spans="1:11" ht="23.1" customHeight="1" x14ac:dyDescent="0.15">
      <c r="A117" s="11" t="s">
        <v>245</v>
      </c>
      <c r="B117" s="80">
        <v>7</v>
      </c>
      <c r="C117" s="80">
        <v>27</v>
      </c>
      <c r="D117" s="473">
        <v>8</v>
      </c>
      <c r="E117" s="71">
        <v>28</v>
      </c>
      <c r="F117" s="81">
        <f>SUM('5.말'!B12)</f>
        <v>6</v>
      </c>
      <c r="G117" s="82">
        <f>SUM('5.말'!J12)</f>
        <v>36</v>
      </c>
      <c r="H117" s="31">
        <f t="shared" si="22"/>
        <v>9</v>
      </c>
      <c r="I117" s="32">
        <f t="shared" si="23"/>
        <v>8</v>
      </c>
      <c r="J117" s="35">
        <f t="shared" si="24"/>
        <v>1.3333333333333333</v>
      </c>
      <c r="K117" s="36">
        <f t="shared" si="25"/>
        <v>1.2857142857142858</v>
      </c>
    </row>
    <row r="118" spans="1:11" ht="23.1" customHeight="1" x14ac:dyDescent="0.15">
      <c r="A118" s="11" t="s">
        <v>255</v>
      </c>
      <c r="B118" s="80">
        <v>0</v>
      </c>
      <c r="C118" s="80">
        <v>0</v>
      </c>
      <c r="D118" s="473">
        <v>0</v>
      </c>
      <c r="E118" s="71">
        <v>0</v>
      </c>
      <c r="F118" s="81">
        <f>SUM('5.말'!B13)</f>
        <v>0</v>
      </c>
      <c r="G118" s="82">
        <f>SUM('5.말'!J13)</f>
        <v>0</v>
      </c>
      <c r="H118" s="31">
        <f t="shared" si="22"/>
        <v>0</v>
      </c>
      <c r="I118" s="32">
        <f t="shared" si="23"/>
        <v>0</v>
      </c>
      <c r="J118" s="35" t="str">
        <f t="shared" si="24"/>
        <v/>
      </c>
      <c r="K118" s="36" t="str">
        <f t="shared" si="25"/>
        <v/>
      </c>
    </row>
    <row r="119" spans="1:11" ht="23.1" customHeight="1" x14ac:dyDescent="0.15">
      <c r="A119" s="11" t="s">
        <v>239</v>
      </c>
      <c r="B119" s="80">
        <v>3</v>
      </c>
      <c r="C119" s="80">
        <v>12</v>
      </c>
      <c r="D119" s="473">
        <v>5</v>
      </c>
      <c r="E119" s="71">
        <v>14</v>
      </c>
      <c r="F119" s="81">
        <f>SUM('5.말'!B14)</f>
        <v>3</v>
      </c>
      <c r="G119" s="82">
        <f>SUM('5.말'!J14)</f>
        <v>15</v>
      </c>
      <c r="H119" s="31">
        <f t="shared" si="22"/>
        <v>3</v>
      </c>
      <c r="I119" s="32">
        <f t="shared" si="23"/>
        <v>1</v>
      </c>
      <c r="J119" s="35">
        <f t="shared" si="24"/>
        <v>1.25</v>
      </c>
      <c r="K119" s="36">
        <f t="shared" si="25"/>
        <v>1.0714285714285714</v>
      </c>
    </row>
    <row r="120" spans="1:11" ht="23.1" customHeight="1" x14ac:dyDescent="0.15">
      <c r="A120" s="11" t="s">
        <v>241</v>
      </c>
      <c r="B120" s="80">
        <v>2</v>
      </c>
      <c r="C120" s="80">
        <v>15</v>
      </c>
      <c r="D120" s="473">
        <v>2</v>
      </c>
      <c r="E120" s="71">
        <v>15</v>
      </c>
      <c r="F120" s="81">
        <f>SUM('5.말'!B15)</f>
        <v>2</v>
      </c>
      <c r="G120" s="82">
        <f>SUM('5.말'!J15)</f>
        <v>15</v>
      </c>
      <c r="H120" s="31">
        <f t="shared" si="22"/>
        <v>0</v>
      </c>
      <c r="I120" s="32">
        <f t="shared" si="23"/>
        <v>0</v>
      </c>
      <c r="J120" s="35">
        <f t="shared" si="24"/>
        <v>1</v>
      </c>
      <c r="K120" s="36">
        <f t="shared" si="25"/>
        <v>1</v>
      </c>
    </row>
    <row r="121" spans="1:11" ht="23.1" customHeight="1" x14ac:dyDescent="0.15">
      <c r="A121" s="11" t="s">
        <v>252</v>
      </c>
      <c r="B121" s="80">
        <v>4</v>
      </c>
      <c r="C121" s="80">
        <v>11</v>
      </c>
      <c r="D121" s="473">
        <v>3</v>
      </c>
      <c r="E121" s="71">
        <v>7</v>
      </c>
      <c r="F121" s="81">
        <f>SUM('5.말'!B16)</f>
        <v>2</v>
      </c>
      <c r="G121" s="82">
        <f>SUM('5.말'!J16)</f>
        <v>3</v>
      </c>
      <c r="H121" s="31">
        <f t="shared" si="22"/>
        <v>-8</v>
      </c>
      <c r="I121" s="32">
        <f t="shared" si="23"/>
        <v>-4</v>
      </c>
      <c r="J121" s="35">
        <f t="shared" si="24"/>
        <v>0.27272727272727271</v>
      </c>
      <c r="K121" s="36">
        <f t="shared" si="25"/>
        <v>0.42857142857142855</v>
      </c>
    </row>
    <row r="122" spans="1:11" ht="23.1" customHeight="1" x14ac:dyDescent="0.15">
      <c r="A122" s="11" t="s">
        <v>246</v>
      </c>
      <c r="B122" s="80">
        <v>2</v>
      </c>
      <c r="C122" s="80">
        <v>5</v>
      </c>
      <c r="D122" s="473">
        <v>2</v>
      </c>
      <c r="E122" s="71">
        <v>5</v>
      </c>
      <c r="F122" s="81">
        <f>SUM('5.말'!B17)</f>
        <v>2</v>
      </c>
      <c r="G122" s="82">
        <f>SUM('5.말'!J17)</f>
        <v>5</v>
      </c>
      <c r="H122" s="31">
        <f t="shared" si="22"/>
        <v>0</v>
      </c>
      <c r="I122" s="32">
        <f t="shared" si="23"/>
        <v>0</v>
      </c>
      <c r="J122" s="35">
        <f t="shared" si="24"/>
        <v>1</v>
      </c>
      <c r="K122" s="36">
        <f t="shared" si="25"/>
        <v>1</v>
      </c>
    </row>
    <row r="123" spans="1:11" ht="23.1" customHeight="1" x14ac:dyDescent="0.15">
      <c r="A123" s="11" t="s">
        <v>253</v>
      </c>
      <c r="B123" s="80">
        <v>7</v>
      </c>
      <c r="C123" s="80">
        <v>25</v>
      </c>
      <c r="D123" s="473">
        <v>6</v>
      </c>
      <c r="E123" s="71">
        <v>24</v>
      </c>
      <c r="F123" s="81">
        <f>SUM('5.말'!B18)</f>
        <v>6</v>
      </c>
      <c r="G123" s="82">
        <f>SUM('5.말'!J18)</f>
        <v>23</v>
      </c>
      <c r="H123" s="31">
        <f t="shared" si="22"/>
        <v>-2</v>
      </c>
      <c r="I123" s="32">
        <f t="shared" si="23"/>
        <v>-1</v>
      </c>
      <c r="J123" s="35">
        <f t="shared" si="24"/>
        <v>0.92</v>
      </c>
      <c r="K123" s="36">
        <f t="shared" si="25"/>
        <v>0.95833333333333337</v>
      </c>
    </row>
    <row r="124" spans="1:11" ht="23.1" customHeight="1" x14ac:dyDescent="0.15">
      <c r="A124" s="11" t="s">
        <v>251</v>
      </c>
      <c r="B124" s="80">
        <v>11</v>
      </c>
      <c r="C124" s="80">
        <v>44</v>
      </c>
      <c r="D124" s="473">
        <v>11</v>
      </c>
      <c r="E124" s="71">
        <v>69</v>
      </c>
      <c r="F124" s="81">
        <f>SUM('5.말'!B19)</f>
        <v>10</v>
      </c>
      <c r="G124" s="82">
        <f>SUM('5.말'!J19)</f>
        <v>76</v>
      </c>
      <c r="H124" s="31">
        <f t="shared" si="22"/>
        <v>32</v>
      </c>
      <c r="I124" s="32">
        <f t="shared" si="23"/>
        <v>7</v>
      </c>
      <c r="J124" s="35">
        <f t="shared" si="24"/>
        <v>1.7272727272727273</v>
      </c>
      <c r="K124" s="36">
        <f t="shared" si="25"/>
        <v>1.1014492753623188</v>
      </c>
    </row>
    <row r="125" spans="1:11" ht="23.1" customHeight="1" x14ac:dyDescent="0.15">
      <c r="A125" s="11" t="s">
        <v>242</v>
      </c>
      <c r="B125" s="80">
        <v>9</v>
      </c>
      <c r="C125" s="80">
        <v>60</v>
      </c>
      <c r="D125" s="473">
        <v>7</v>
      </c>
      <c r="E125" s="71">
        <v>22</v>
      </c>
      <c r="F125" s="81">
        <f>SUM('5.말'!B20)</f>
        <v>8</v>
      </c>
      <c r="G125" s="82">
        <f>SUM('5.말'!J20)</f>
        <v>67</v>
      </c>
      <c r="H125" s="31">
        <f t="shared" si="22"/>
        <v>7</v>
      </c>
      <c r="I125" s="32">
        <f t="shared" si="23"/>
        <v>45</v>
      </c>
      <c r="J125" s="35">
        <f t="shared" si="24"/>
        <v>1.1166666666666667</v>
      </c>
      <c r="K125" s="36">
        <f t="shared" si="25"/>
        <v>3.0454545454545454</v>
      </c>
    </row>
    <row r="126" spans="1:11" ht="23.1" customHeight="1" thickBot="1" x14ac:dyDescent="0.2">
      <c r="A126" s="12" t="s">
        <v>247</v>
      </c>
      <c r="B126" s="84">
        <v>2</v>
      </c>
      <c r="C126" s="84">
        <v>13</v>
      </c>
      <c r="D126" s="474">
        <v>3</v>
      </c>
      <c r="E126" s="75">
        <v>18</v>
      </c>
      <c r="F126" s="85">
        <f>SUM('5.말'!B21)</f>
        <v>2</v>
      </c>
      <c r="G126" s="86">
        <f>SUM('5.말'!J21)</f>
        <v>6</v>
      </c>
      <c r="H126" s="33">
        <f t="shared" si="22"/>
        <v>-7</v>
      </c>
      <c r="I126" s="34">
        <f t="shared" si="23"/>
        <v>-12</v>
      </c>
      <c r="J126" s="37">
        <f t="shared" si="24"/>
        <v>0.46153846153846156</v>
      </c>
      <c r="K126" s="38">
        <f t="shared" si="25"/>
        <v>0.33333333333333331</v>
      </c>
    </row>
    <row r="127" spans="1:11" ht="23.1" customHeight="1" x14ac:dyDescent="0.15">
      <c r="B127" s="87"/>
      <c r="C127" s="87"/>
      <c r="D127" s="78"/>
      <c r="E127" s="78"/>
      <c r="F127" s="87"/>
      <c r="G127" s="87"/>
    </row>
    <row r="128" spans="1:11" ht="23.1" customHeight="1" thickBot="1" x14ac:dyDescent="0.3">
      <c r="A128" s="30" t="s">
        <v>346</v>
      </c>
      <c r="B128" s="87"/>
      <c r="C128" s="87"/>
      <c r="D128" s="78"/>
      <c r="E128" s="78"/>
      <c r="F128" s="87"/>
      <c r="G128" s="87"/>
      <c r="I128" s="39"/>
      <c r="J128" s="39"/>
      <c r="K128" s="39" t="s">
        <v>172</v>
      </c>
    </row>
    <row r="129" spans="1:11" ht="23.1" customHeight="1" x14ac:dyDescent="0.15">
      <c r="A129" s="477" t="s">
        <v>355</v>
      </c>
      <c r="B129" s="96" t="s">
        <v>393</v>
      </c>
      <c r="C129" s="107"/>
      <c r="D129" s="96" t="s">
        <v>394</v>
      </c>
      <c r="E129" s="97"/>
      <c r="F129" s="98" t="s">
        <v>396</v>
      </c>
      <c r="G129" s="97"/>
      <c r="H129" s="99" t="s">
        <v>356</v>
      </c>
      <c r="I129" s="100"/>
      <c r="J129" s="100" t="s">
        <v>357</v>
      </c>
      <c r="K129" s="101"/>
    </row>
    <row r="130" spans="1:11" ht="23.1" customHeight="1" x14ac:dyDescent="0.15">
      <c r="A130" s="478"/>
      <c r="B130" s="102" t="s">
        <v>358</v>
      </c>
      <c r="C130" s="102" t="s">
        <v>359</v>
      </c>
      <c r="D130" s="102" t="s">
        <v>358</v>
      </c>
      <c r="E130" s="103" t="s">
        <v>360</v>
      </c>
      <c r="F130" s="104" t="s">
        <v>358</v>
      </c>
      <c r="G130" s="105" t="s">
        <v>361</v>
      </c>
      <c r="H130" s="106" t="s">
        <v>228</v>
      </c>
      <c r="I130" s="102" t="s">
        <v>229</v>
      </c>
      <c r="J130" s="102" t="s">
        <v>227</v>
      </c>
      <c r="K130" s="105" t="s">
        <v>230</v>
      </c>
    </row>
    <row r="131" spans="1:11" ht="23.1" customHeight="1" x14ac:dyDescent="0.15">
      <c r="A131" s="11" t="s">
        <v>235</v>
      </c>
      <c r="B131" s="80">
        <v>2243</v>
      </c>
      <c r="C131" s="80">
        <v>57888</v>
      </c>
      <c r="D131" s="473">
        <v>2150</v>
      </c>
      <c r="E131" s="71">
        <v>54889</v>
      </c>
      <c r="F131" s="81">
        <f>SUM('6.염소'!B5)</f>
        <v>1973</v>
      </c>
      <c r="G131" s="82">
        <f>SUM('6.염소'!B25)</f>
        <v>53392</v>
      </c>
      <c r="H131" s="31">
        <f t="shared" ref="H131:H146" si="26">SUM(G131-C131)</f>
        <v>-4496</v>
      </c>
      <c r="I131" s="32">
        <f t="shared" ref="I131:I146" si="27">SUM(G131-E131)</f>
        <v>-1497</v>
      </c>
      <c r="J131" s="35">
        <f>IFERROR(G131/C131,"")</f>
        <v>0.92233278054173573</v>
      </c>
      <c r="K131" s="36">
        <f>IFERROR(G131/E131,"")</f>
        <v>0.97272677585672906</v>
      </c>
    </row>
    <row r="132" spans="1:11" ht="23.1" customHeight="1" x14ac:dyDescent="0.15">
      <c r="A132" s="11" t="s">
        <v>256</v>
      </c>
      <c r="B132" s="80">
        <v>99</v>
      </c>
      <c r="C132" s="80">
        <v>3829</v>
      </c>
      <c r="D132" s="473">
        <v>96</v>
      </c>
      <c r="E132" s="71">
        <v>4238</v>
      </c>
      <c r="F132" s="81">
        <f>SUM('6.염소'!B6)</f>
        <v>89</v>
      </c>
      <c r="G132" s="82">
        <f>SUM('6.염소'!B26)</f>
        <v>4104</v>
      </c>
      <c r="H132" s="31">
        <f t="shared" si="26"/>
        <v>275</v>
      </c>
      <c r="I132" s="32">
        <f t="shared" si="27"/>
        <v>-134</v>
      </c>
      <c r="J132" s="35">
        <f t="shared" ref="J132:J146" si="28">IFERROR(G132/C132,"")</f>
        <v>1.07182031862105</v>
      </c>
      <c r="K132" s="36">
        <f t="shared" ref="K132:K146" si="29">IFERROR(G132/E132,"")</f>
        <v>0.9683813119395942</v>
      </c>
    </row>
    <row r="133" spans="1:11" ht="23.1" customHeight="1" x14ac:dyDescent="0.15">
      <c r="A133" s="11" t="s">
        <v>244</v>
      </c>
      <c r="B133" s="80">
        <v>167</v>
      </c>
      <c r="C133" s="80">
        <v>4528</v>
      </c>
      <c r="D133" s="473">
        <v>158</v>
      </c>
      <c r="E133" s="71">
        <v>3835</v>
      </c>
      <c r="F133" s="81">
        <f>SUM('6.염소'!B7)</f>
        <v>153</v>
      </c>
      <c r="G133" s="82">
        <f>SUM('6.염소'!B27)</f>
        <v>3903</v>
      </c>
      <c r="H133" s="31">
        <f t="shared" si="26"/>
        <v>-625</v>
      </c>
      <c r="I133" s="32">
        <f t="shared" si="27"/>
        <v>68</v>
      </c>
      <c r="J133" s="35">
        <f t="shared" si="28"/>
        <v>0.86196996466431097</v>
      </c>
      <c r="K133" s="36">
        <f t="shared" si="29"/>
        <v>1.0177314211212516</v>
      </c>
    </row>
    <row r="134" spans="1:11" ht="23.1" customHeight="1" x14ac:dyDescent="0.15">
      <c r="A134" s="11" t="s">
        <v>257</v>
      </c>
      <c r="B134" s="80">
        <v>249</v>
      </c>
      <c r="C134" s="80">
        <v>4663</v>
      </c>
      <c r="D134" s="473">
        <v>238</v>
      </c>
      <c r="E134" s="71">
        <v>4224</v>
      </c>
      <c r="F134" s="81">
        <f>SUM('6.염소'!B8)</f>
        <v>229</v>
      </c>
      <c r="G134" s="82">
        <f>SUM('6.염소'!B28)</f>
        <v>4265</v>
      </c>
      <c r="H134" s="31">
        <f t="shared" si="26"/>
        <v>-398</v>
      </c>
      <c r="I134" s="32">
        <f t="shared" si="27"/>
        <v>41</v>
      </c>
      <c r="J134" s="35">
        <f t="shared" si="28"/>
        <v>0.91464722281792832</v>
      </c>
      <c r="K134" s="36">
        <f t="shared" si="29"/>
        <v>1.0097064393939394</v>
      </c>
    </row>
    <row r="135" spans="1:11" ht="23.1" customHeight="1" x14ac:dyDescent="0.15">
      <c r="A135" s="11" t="s">
        <v>249</v>
      </c>
      <c r="B135" s="80">
        <v>25</v>
      </c>
      <c r="C135" s="80">
        <v>1276</v>
      </c>
      <c r="D135" s="473">
        <v>29</v>
      </c>
      <c r="E135" s="71">
        <v>1455</v>
      </c>
      <c r="F135" s="81">
        <f>SUM('6.염소'!B9)</f>
        <v>21</v>
      </c>
      <c r="G135" s="82">
        <f>SUM('6.염소'!B29)</f>
        <v>928</v>
      </c>
      <c r="H135" s="31">
        <f t="shared" si="26"/>
        <v>-348</v>
      </c>
      <c r="I135" s="32">
        <f t="shared" si="27"/>
        <v>-527</v>
      </c>
      <c r="J135" s="35">
        <f t="shared" si="28"/>
        <v>0.72727272727272729</v>
      </c>
      <c r="K135" s="36">
        <f t="shared" si="29"/>
        <v>0.63780068728522332</v>
      </c>
    </row>
    <row r="136" spans="1:11" ht="23.1" customHeight="1" x14ac:dyDescent="0.15">
      <c r="A136" s="11" t="s">
        <v>254</v>
      </c>
      <c r="B136" s="80">
        <v>267</v>
      </c>
      <c r="C136" s="80">
        <v>4930</v>
      </c>
      <c r="D136" s="473">
        <v>270</v>
      </c>
      <c r="E136" s="71">
        <v>4529</v>
      </c>
      <c r="F136" s="81">
        <f>SUM('6.염소'!B10)</f>
        <v>212</v>
      </c>
      <c r="G136" s="82">
        <f>SUM('6.염소'!B30)</f>
        <v>3342</v>
      </c>
      <c r="H136" s="31">
        <f t="shared" si="26"/>
        <v>-1588</v>
      </c>
      <c r="I136" s="32">
        <f t="shared" si="27"/>
        <v>-1187</v>
      </c>
      <c r="J136" s="35">
        <f t="shared" si="28"/>
        <v>0.67789046653144014</v>
      </c>
      <c r="K136" s="36">
        <f t="shared" si="29"/>
        <v>0.73791123868403619</v>
      </c>
    </row>
    <row r="137" spans="1:11" ht="23.1" customHeight="1" x14ac:dyDescent="0.15">
      <c r="A137" s="11" t="s">
        <v>245</v>
      </c>
      <c r="B137" s="80">
        <v>104</v>
      </c>
      <c r="C137" s="80">
        <v>4412</v>
      </c>
      <c r="D137" s="473">
        <v>95</v>
      </c>
      <c r="E137" s="71">
        <v>4047</v>
      </c>
      <c r="F137" s="81">
        <f>SUM('6.염소'!B11)</f>
        <v>98</v>
      </c>
      <c r="G137" s="82">
        <f>SUM('6.염소'!B31)</f>
        <v>4196</v>
      </c>
      <c r="H137" s="31">
        <f t="shared" si="26"/>
        <v>-216</v>
      </c>
      <c r="I137" s="32">
        <f t="shared" si="27"/>
        <v>149</v>
      </c>
      <c r="J137" s="35">
        <f t="shared" si="28"/>
        <v>0.95104261106074339</v>
      </c>
      <c r="K137" s="36">
        <f t="shared" si="29"/>
        <v>1.0368173956016802</v>
      </c>
    </row>
    <row r="138" spans="1:11" ht="23.1" customHeight="1" x14ac:dyDescent="0.15">
      <c r="A138" s="11" t="s">
        <v>255</v>
      </c>
      <c r="B138" s="80">
        <v>7</v>
      </c>
      <c r="C138" s="80">
        <v>175</v>
      </c>
      <c r="D138" s="473">
        <v>6</v>
      </c>
      <c r="E138" s="71">
        <v>124</v>
      </c>
      <c r="F138" s="81">
        <f>SUM('6.염소'!B12)</f>
        <v>0</v>
      </c>
      <c r="G138" s="82">
        <f>SUM('6.염소'!B32)</f>
        <v>0</v>
      </c>
      <c r="H138" s="31">
        <f t="shared" si="26"/>
        <v>-175</v>
      </c>
      <c r="I138" s="32">
        <f t="shared" si="27"/>
        <v>-124</v>
      </c>
      <c r="J138" s="35">
        <f t="shared" si="28"/>
        <v>0</v>
      </c>
      <c r="K138" s="36">
        <f t="shared" si="29"/>
        <v>0</v>
      </c>
    </row>
    <row r="139" spans="1:11" ht="23.1" customHeight="1" x14ac:dyDescent="0.15">
      <c r="A139" s="11" t="s">
        <v>239</v>
      </c>
      <c r="B139" s="80">
        <v>108</v>
      </c>
      <c r="C139" s="80">
        <v>2105</v>
      </c>
      <c r="D139" s="473">
        <v>119</v>
      </c>
      <c r="E139" s="71">
        <v>2573</v>
      </c>
      <c r="F139" s="81">
        <f>SUM('6.염소'!B13)</f>
        <v>137</v>
      </c>
      <c r="G139" s="82">
        <f>SUM('6.염소'!B33)</f>
        <v>2974</v>
      </c>
      <c r="H139" s="31">
        <f t="shared" si="26"/>
        <v>869</v>
      </c>
      <c r="I139" s="32">
        <f t="shared" si="27"/>
        <v>401</v>
      </c>
      <c r="J139" s="35">
        <f t="shared" si="28"/>
        <v>1.4128266033254158</v>
      </c>
      <c r="K139" s="36">
        <f t="shared" si="29"/>
        <v>1.1558492032646717</v>
      </c>
    </row>
    <row r="140" spans="1:11" ht="23.1" customHeight="1" x14ac:dyDescent="0.15">
      <c r="A140" s="11" t="s">
        <v>241</v>
      </c>
      <c r="B140" s="80">
        <v>95</v>
      </c>
      <c r="C140" s="80">
        <v>3431</v>
      </c>
      <c r="D140" s="473">
        <v>78</v>
      </c>
      <c r="E140" s="71">
        <v>3322</v>
      </c>
      <c r="F140" s="81">
        <f>SUM('6.염소'!B14)</f>
        <v>76</v>
      </c>
      <c r="G140" s="82">
        <f>SUM('6.염소'!B34)</f>
        <v>3617</v>
      </c>
      <c r="H140" s="31">
        <f t="shared" si="26"/>
        <v>186</v>
      </c>
      <c r="I140" s="32">
        <f t="shared" si="27"/>
        <v>295</v>
      </c>
      <c r="J140" s="35">
        <f t="shared" si="28"/>
        <v>1.054211600116584</v>
      </c>
      <c r="K140" s="36">
        <f t="shared" si="29"/>
        <v>1.0888019265502709</v>
      </c>
    </row>
    <row r="141" spans="1:11" ht="23.1" customHeight="1" x14ac:dyDescent="0.15">
      <c r="A141" s="11" t="s">
        <v>252</v>
      </c>
      <c r="B141" s="80">
        <v>270</v>
      </c>
      <c r="C141" s="80">
        <v>8365</v>
      </c>
      <c r="D141" s="473">
        <v>312</v>
      </c>
      <c r="E141" s="71">
        <v>10003</v>
      </c>
      <c r="F141" s="81">
        <f>SUM('6.염소'!B15)</f>
        <v>254</v>
      </c>
      <c r="G141" s="82">
        <f>SUM('6.염소'!B35)</f>
        <v>8557</v>
      </c>
      <c r="H141" s="31">
        <f t="shared" si="26"/>
        <v>192</v>
      </c>
      <c r="I141" s="32">
        <f t="shared" si="27"/>
        <v>-1446</v>
      </c>
      <c r="J141" s="35">
        <f t="shared" si="28"/>
        <v>1.022952779438135</v>
      </c>
      <c r="K141" s="36">
        <f t="shared" si="29"/>
        <v>0.85544336698990298</v>
      </c>
    </row>
    <row r="142" spans="1:11" ht="23.1" customHeight="1" x14ac:dyDescent="0.15">
      <c r="A142" s="11" t="s">
        <v>246</v>
      </c>
      <c r="B142" s="80">
        <v>174</v>
      </c>
      <c r="C142" s="80">
        <v>3861</v>
      </c>
      <c r="D142" s="473">
        <v>154</v>
      </c>
      <c r="E142" s="71">
        <v>3557</v>
      </c>
      <c r="F142" s="81">
        <f>SUM('6.염소'!B16)</f>
        <v>134</v>
      </c>
      <c r="G142" s="82">
        <f>SUM('6.염소'!B36)</f>
        <v>3337</v>
      </c>
      <c r="H142" s="31">
        <f t="shared" si="26"/>
        <v>-524</v>
      </c>
      <c r="I142" s="32">
        <f t="shared" si="27"/>
        <v>-220</v>
      </c>
      <c r="J142" s="35">
        <f t="shared" si="28"/>
        <v>0.86428386428386428</v>
      </c>
      <c r="K142" s="36">
        <f t="shared" si="29"/>
        <v>0.93815012651110485</v>
      </c>
    </row>
    <row r="143" spans="1:11" ht="23.1" customHeight="1" x14ac:dyDescent="0.15">
      <c r="A143" s="11" t="s">
        <v>253</v>
      </c>
      <c r="B143" s="80">
        <v>87</v>
      </c>
      <c r="C143" s="80">
        <v>2736</v>
      </c>
      <c r="D143" s="473">
        <v>92</v>
      </c>
      <c r="E143" s="71">
        <v>2875</v>
      </c>
      <c r="F143" s="81">
        <f>SUM('6.염소'!B17)</f>
        <v>81</v>
      </c>
      <c r="G143" s="82">
        <f>SUM('6.염소'!B37)</f>
        <v>2590</v>
      </c>
      <c r="H143" s="31">
        <f t="shared" si="26"/>
        <v>-146</v>
      </c>
      <c r="I143" s="32">
        <f t="shared" si="27"/>
        <v>-285</v>
      </c>
      <c r="J143" s="35">
        <f t="shared" si="28"/>
        <v>0.94663742690058483</v>
      </c>
      <c r="K143" s="36">
        <f t="shared" si="29"/>
        <v>0.90086956521739125</v>
      </c>
    </row>
    <row r="144" spans="1:11" ht="23.1" customHeight="1" x14ac:dyDescent="0.15">
      <c r="A144" s="11" t="s">
        <v>251</v>
      </c>
      <c r="B144" s="80">
        <v>325</v>
      </c>
      <c r="C144" s="80">
        <v>5932</v>
      </c>
      <c r="D144" s="473">
        <v>255</v>
      </c>
      <c r="E144" s="71">
        <v>5022</v>
      </c>
      <c r="F144" s="81">
        <f>SUM('6.염소'!B18)</f>
        <v>253</v>
      </c>
      <c r="G144" s="82">
        <f>SUM('6.염소'!B38)</f>
        <v>5418</v>
      </c>
      <c r="H144" s="31">
        <f t="shared" si="26"/>
        <v>-514</v>
      </c>
      <c r="I144" s="32">
        <f t="shared" si="27"/>
        <v>396</v>
      </c>
      <c r="J144" s="35">
        <f t="shared" si="28"/>
        <v>0.91335131490222521</v>
      </c>
      <c r="K144" s="36">
        <f t="shared" si="29"/>
        <v>1.0788530465949822</v>
      </c>
    </row>
    <row r="145" spans="1:11" ht="23.1" customHeight="1" x14ac:dyDescent="0.15">
      <c r="A145" s="11" t="s">
        <v>242</v>
      </c>
      <c r="B145" s="80">
        <v>129</v>
      </c>
      <c r="C145" s="80">
        <v>6595</v>
      </c>
      <c r="D145" s="473">
        <v>109</v>
      </c>
      <c r="E145" s="71">
        <v>3662</v>
      </c>
      <c r="F145" s="81">
        <f>SUM('6.염소'!B19)</f>
        <v>102</v>
      </c>
      <c r="G145" s="82">
        <f>SUM('6.염소'!B39)</f>
        <v>4634</v>
      </c>
      <c r="H145" s="31">
        <f t="shared" si="26"/>
        <v>-1961</v>
      </c>
      <c r="I145" s="32">
        <f t="shared" si="27"/>
        <v>972</v>
      </c>
      <c r="J145" s="35">
        <f t="shared" si="28"/>
        <v>0.70265352539802883</v>
      </c>
      <c r="K145" s="36">
        <f t="shared" si="29"/>
        <v>1.2654287274713272</v>
      </c>
    </row>
    <row r="146" spans="1:11" ht="23.1" customHeight="1" thickBot="1" x14ac:dyDescent="0.2">
      <c r="A146" s="12" t="s">
        <v>247</v>
      </c>
      <c r="B146" s="84">
        <v>137</v>
      </c>
      <c r="C146" s="84">
        <v>1050</v>
      </c>
      <c r="D146" s="474">
        <v>139</v>
      </c>
      <c r="E146" s="75">
        <v>1423</v>
      </c>
      <c r="F146" s="85">
        <f>SUM('6.염소'!B20)</f>
        <v>134</v>
      </c>
      <c r="G146" s="86">
        <f>SUM('6.염소'!B40)</f>
        <v>1527</v>
      </c>
      <c r="H146" s="33">
        <f t="shared" si="26"/>
        <v>477</v>
      </c>
      <c r="I146" s="34">
        <f t="shared" si="27"/>
        <v>104</v>
      </c>
      <c r="J146" s="37">
        <f t="shared" si="28"/>
        <v>1.4542857142857142</v>
      </c>
      <c r="K146" s="38">
        <f t="shared" si="29"/>
        <v>1.0730850316233309</v>
      </c>
    </row>
    <row r="147" spans="1:11" ht="23.1" customHeight="1" x14ac:dyDescent="0.15">
      <c r="B147" s="87"/>
      <c r="C147" s="87"/>
      <c r="D147" s="78"/>
      <c r="E147" s="78"/>
      <c r="F147" s="87"/>
      <c r="G147" s="87"/>
    </row>
    <row r="148" spans="1:11" ht="23.1" customHeight="1" thickBot="1" x14ac:dyDescent="0.3">
      <c r="A148" s="30" t="s">
        <v>307</v>
      </c>
      <c r="B148" s="87"/>
      <c r="C148" s="87"/>
      <c r="D148" s="78"/>
      <c r="E148" s="78"/>
      <c r="F148" s="87"/>
      <c r="G148" s="87"/>
      <c r="I148" s="39"/>
      <c r="J148" s="39"/>
      <c r="K148" s="39" t="s">
        <v>172</v>
      </c>
    </row>
    <row r="149" spans="1:11" ht="23.1" customHeight="1" x14ac:dyDescent="0.15">
      <c r="A149" s="477" t="s">
        <v>355</v>
      </c>
      <c r="B149" s="96" t="s">
        <v>393</v>
      </c>
      <c r="C149" s="107"/>
      <c r="D149" s="96" t="s">
        <v>394</v>
      </c>
      <c r="E149" s="97"/>
      <c r="F149" s="98" t="s">
        <v>396</v>
      </c>
      <c r="G149" s="97"/>
      <c r="H149" s="99" t="s">
        <v>356</v>
      </c>
      <c r="I149" s="100"/>
      <c r="J149" s="100" t="s">
        <v>357</v>
      </c>
      <c r="K149" s="101"/>
    </row>
    <row r="150" spans="1:11" ht="23.1" customHeight="1" x14ac:dyDescent="0.15">
      <c r="A150" s="478"/>
      <c r="B150" s="102" t="s">
        <v>358</v>
      </c>
      <c r="C150" s="102" t="s">
        <v>359</v>
      </c>
      <c r="D150" s="102" t="s">
        <v>358</v>
      </c>
      <c r="E150" s="103" t="s">
        <v>360</v>
      </c>
      <c r="F150" s="104" t="s">
        <v>358</v>
      </c>
      <c r="G150" s="105" t="s">
        <v>361</v>
      </c>
      <c r="H150" s="106" t="s">
        <v>228</v>
      </c>
      <c r="I150" s="102" t="s">
        <v>229</v>
      </c>
      <c r="J150" s="102" t="s">
        <v>227</v>
      </c>
      <c r="K150" s="105" t="s">
        <v>230</v>
      </c>
    </row>
    <row r="151" spans="1:11" ht="23.1" customHeight="1" x14ac:dyDescent="0.15">
      <c r="A151" s="11" t="s">
        <v>235</v>
      </c>
      <c r="B151" s="80">
        <v>1</v>
      </c>
      <c r="C151" s="80">
        <v>2</v>
      </c>
      <c r="D151" s="473">
        <v>2</v>
      </c>
      <c r="E151" s="71">
        <v>43</v>
      </c>
      <c r="F151" s="81">
        <f>SUM('7.면양'!B5)</f>
        <v>4</v>
      </c>
      <c r="G151" s="82">
        <f>SUM('7.면양'!B25)</f>
        <v>58</v>
      </c>
      <c r="H151" s="31">
        <f t="shared" ref="H151:H166" si="30">SUM(G151-C151)</f>
        <v>56</v>
      </c>
      <c r="I151" s="32">
        <f t="shared" ref="I151:I166" si="31">SUM(G151-E151)</f>
        <v>15</v>
      </c>
      <c r="J151" s="35">
        <f>IFERROR(G151/C151,"")</f>
        <v>29</v>
      </c>
      <c r="K151" s="36">
        <f>IFERROR(G151/E151,"")</f>
        <v>1.3488372093023255</v>
      </c>
    </row>
    <row r="152" spans="1:11" ht="23.1" customHeight="1" x14ac:dyDescent="0.15">
      <c r="A152" s="11" t="s">
        <v>256</v>
      </c>
      <c r="B152" s="80">
        <v>0</v>
      </c>
      <c r="C152" s="80">
        <v>0</v>
      </c>
      <c r="D152" s="473">
        <v>0</v>
      </c>
      <c r="E152" s="71">
        <v>0</v>
      </c>
      <c r="F152" s="81">
        <f>SUM('7.면양'!B6)</f>
        <v>0</v>
      </c>
      <c r="G152" s="82">
        <f>SUM('7.면양'!B26)</f>
        <v>0</v>
      </c>
      <c r="H152" s="31">
        <f t="shared" si="30"/>
        <v>0</v>
      </c>
      <c r="I152" s="32">
        <f t="shared" si="31"/>
        <v>0</v>
      </c>
      <c r="J152" s="35" t="str">
        <f t="shared" ref="J152:J166" si="32">IFERROR(G152/C152,"")</f>
        <v/>
      </c>
      <c r="K152" s="36" t="str">
        <f t="shared" ref="K152:K166" si="33">IFERROR(G152/E152,"")</f>
        <v/>
      </c>
    </row>
    <row r="153" spans="1:11" ht="23.1" customHeight="1" x14ac:dyDescent="0.15">
      <c r="A153" s="11" t="s">
        <v>244</v>
      </c>
      <c r="B153" s="80">
        <v>0</v>
      </c>
      <c r="C153" s="80">
        <v>0</v>
      </c>
      <c r="D153" s="473">
        <v>1</v>
      </c>
      <c r="E153" s="71">
        <v>40</v>
      </c>
      <c r="F153" s="81">
        <f>SUM('7.면양'!B7)</f>
        <v>2</v>
      </c>
      <c r="G153" s="82">
        <f>SUM('7.면양'!B27)</f>
        <v>28</v>
      </c>
      <c r="H153" s="31">
        <f t="shared" si="30"/>
        <v>28</v>
      </c>
      <c r="I153" s="32">
        <f t="shared" si="31"/>
        <v>-12</v>
      </c>
      <c r="J153" s="35" t="str">
        <f t="shared" si="32"/>
        <v/>
      </c>
      <c r="K153" s="36">
        <f t="shared" si="33"/>
        <v>0.7</v>
      </c>
    </row>
    <row r="154" spans="1:11" ht="23.1" customHeight="1" x14ac:dyDescent="0.15">
      <c r="A154" s="11" t="s">
        <v>257</v>
      </c>
      <c r="B154" s="80">
        <v>0</v>
      </c>
      <c r="C154" s="80">
        <v>0</v>
      </c>
      <c r="D154" s="473">
        <v>0</v>
      </c>
      <c r="E154" s="71">
        <v>0</v>
      </c>
      <c r="F154" s="81">
        <f>SUM('7.면양'!B8)</f>
        <v>0</v>
      </c>
      <c r="G154" s="82">
        <f>SUM('7.면양'!B28)</f>
        <v>0</v>
      </c>
      <c r="H154" s="31">
        <f t="shared" si="30"/>
        <v>0</v>
      </c>
      <c r="I154" s="32">
        <f t="shared" si="31"/>
        <v>0</v>
      </c>
      <c r="J154" s="35" t="str">
        <f t="shared" si="32"/>
        <v/>
      </c>
      <c r="K154" s="36" t="str">
        <f t="shared" si="33"/>
        <v/>
      </c>
    </row>
    <row r="155" spans="1:11" ht="23.1" customHeight="1" x14ac:dyDescent="0.15">
      <c r="A155" s="11" t="s">
        <v>249</v>
      </c>
      <c r="B155" s="80">
        <v>0</v>
      </c>
      <c r="C155" s="80">
        <v>0</v>
      </c>
      <c r="D155" s="473">
        <v>0</v>
      </c>
      <c r="E155" s="71">
        <v>0</v>
      </c>
      <c r="F155" s="81">
        <f>SUM('7.면양'!B9)</f>
        <v>0</v>
      </c>
      <c r="G155" s="82">
        <f>SUM('7.면양'!B29)</f>
        <v>0</v>
      </c>
      <c r="H155" s="31">
        <f t="shared" si="30"/>
        <v>0</v>
      </c>
      <c r="I155" s="32">
        <f t="shared" si="31"/>
        <v>0</v>
      </c>
      <c r="J155" s="35" t="str">
        <f t="shared" si="32"/>
        <v/>
      </c>
      <c r="K155" s="36" t="str">
        <f t="shared" si="33"/>
        <v/>
      </c>
    </row>
    <row r="156" spans="1:11" ht="23.1" customHeight="1" x14ac:dyDescent="0.15">
      <c r="A156" s="11" t="s">
        <v>254</v>
      </c>
      <c r="B156" s="80">
        <v>0</v>
      </c>
      <c r="C156" s="80">
        <v>0</v>
      </c>
      <c r="D156" s="473">
        <v>1</v>
      </c>
      <c r="E156" s="71">
        <v>3</v>
      </c>
      <c r="F156" s="81">
        <f>SUM('7.면양'!B10)</f>
        <v>0</v>
      </c>
      <c r="G156" s="82">
        <f>SUM('7.면양'!B30)</f>
        <v>0</v>
      </c>
      <c r="H156" s="31">
        <f t="shared" si="30"/>
        <v>0</v>
      </c>
      <c r="I156" s="32">
        <f t="shared" si="31"/>
        <v>-3</v>
      </c>
      <c r="J156" s="35" t="str">
        <f t="shared" si="32"/>
        <v/>
      </c>
      <c r="K156" s="36">
        <f t="shared" si="33"/>
        <v>0</v>
      </c>
    </row>
    <row r="157" spans="1:11" ht="23.1" customHeight="1" x14ac:dyDescent="0.15">
      <c r="A157" s="11" t="s">
        <v>245</v>
      </c>
      <c r="B157" s="80">
        <v>0</v>
      </c>
      <c r="C157" s="80">
        <v>0</v>
      </c>
      <c r="D157" s="473">
        <v>0</v>
      </c>
      <c r="E157" s="71">
        <v>0</v>
      </c>
      <c r="F157" s="81">
        <f>SUM('7.면양'!B11)</f>
        <v>0</v>
      </c>
      <c r="G157" s="82">
        <f>SUM('7.면양'!B31)</f>
        <v>0</v>
      </c>
      <c r="H157" s="31">
        <f t="shared" si="30"/>
        <v>0</v>
      </c>
      <c r="I157" s="32">
        <f t="shared" si="31"/>
        <v>0</v>
      </c>
      <c r="J157" s="35" t="str">
        <f t="shared" si="32"/>
        <v/>
      </c>
      <c r="K157" s="36" t="str">
        <f t="shared" si="33"/>
        <v/>
      </c>
    </row>
    <row r="158" spans="1:11" ht="23.1" customHeight="1" x14ac:dyDescent="0.15">
      <c r="A158" s="11" t="s">
        <v>255</v>
      </c>
      <c r="B158" s="80">
        <v>0</v>
      </c>
      <c r="C158" s="80">
        <v>0</v>
      </c>
      <c r="D158" s="473">
        <v>0</v>
      </c>
      <c r="E158" s="71">
        <v>0</v>
      </c>
      <c r="F158" s="81">
        <f>SUM('7.면양'!B12)</f>
        <v>0</v>
      </c>
      <c r="G158" s="82">
        <f>SUM('7.면양'!B32)</f>
        <v>0</v>
      </c>
      <c r="H158" s="31">
        <f t="shared" si="30"/>
        <v>0</v>
      </c>
      <c r="I158" s="32">
        <f t="shared" si="31"/>
        <v>0</v>
      </c>
      <c r="J158" s="35" t="str">
        <f t="shared" si="32"/>
        <v/>
      </c>
      <c r="K158" s="36" t="str">
        <f t="shared" si="33"/>
        <v/>
      </c>
    </row>
    <row r="159" spans="1:11" ht="23.1" customHeight="1" x14ac:dyDescent="0.15">
      <c r="A159" s="11" t="s">
        <v>239</v>
      </c>
      <c r="B159" s="80">
        <v>0</v>
      </c>
      <c r="C159" s="80">
        <v>0</v>
      </c>
      <c r="D159" s="473">
        <v>0</v>
      </c>
      <c r="E159" s="71">
        <v>0</v>
      </c>
      <c r="F159" s="81">
        <f>SUM('7.면양'!B13)</f>
        <v>0</v>
      </c>
      <c r="G159" s="82">
        <f>SUM('7.면양'!B33)</f>
        <v>0</v>
      </c>
      <c r="H159" s="31">
        <f t="shared" si="30"/>
        <v>0</v>
      </c>
      <c r="I159" s="32">
        <f t="shared" si="31"/>
        <v>0</v>
      </c>
      <c r="J159" s="35" t="str">
        <f t="shared" si="32"/>
        <v/>
      </c>
      <c r="K159" s="36" t="str">
        <f t="shared" si="33"/>
        <v/>
      </c>
    </row>
    <row r="160" spans="1:11" ht="23.1" customHeight="1" x14ac:dyDescent="0.15">
      <c r="A160" s="11" t="s">
        <v>241</v>
      </c>
      <c r="B160" s="80">
        <v>0</v>
      </c>
      <c r="C160" s="80">
        <v>0</v>
      </c>
      <c r="D160" s="473">
        <v>0</v>
      </c>
      <c r="E160" s="71">
        <v>0</v>
      </c>
      <c r="F160" s="81">
        <f>SUM('7.면양'!B14)</f>
        <v>0</v>
      </c>
      <c r="G160" s="82">
        <f>SUM('7.면양'!B34)</f>
        <v>0</v>
      </c>
      <c r="H160" s="31">
        <f t="shared" si="30"/>
        <v>0</v>
      </c>
      <c r="I160" s="32">
        <f t="shared" si="31"/>
        <v>0</v>
      </c>
      <c r="J160" s="35" t="str">
        <f t="shared" si="32"/>
        <v/>
      </c>
      <c r="K160" s="36" t="str">
        <f t="shared" si="33"/>
        <v/>
      </c>
    </row>
    <row r="161" spans="1:11" ht="23.1" customHeight="1" x14ac:dyDescent="0.15">
      <c r="A161" s="11" t="s">
        <v>252</v>
      </c>
      <c r="B161" s="80">
        <v>0</v>
      </c>
      <c r="C161" s="80">
        <v>0</v>
      </c>
      <c r="D161" s="473">
        <v>0</v>
      </c>
      <c r="E161" s="71">
        <v>0</v>
      </c>
      <c r="F161" s="81">
        <f>SUM('7.면양'!B15)</f>
        <v>0</v>
      </c>
      <c r="G161" s="82">
        <f>SUM('7.면양'!B35)</f>
        <v>0</v>
      </c>
      <c r="H161" s="31">
        <f t="shared" si="30"/>
        <v>0</v>
      </c>
      <c r="I161" s="32">
        <f t="shared" si="31"/>
        <v>0</v>
      </c>
      <c r="J161" s="35" t="str">
        <f t="shared" si="32"/>
        <v/>
      </c>
      <c r="K161" s="36" t="str">
        <f t="shared" si="33"/>
        <v/>
      </c>
    </row>
    <row r="162" spans="1:11" ht="23.1" customHeight="1" x14ac:dyDescent="0.15">
      <c r="A162" s="11" t="s">
        <v>246</v>
      </c>
      <c r="B162" s="80">
        <v>1</v>
      </c>
      <c r="C162" s="80">
        <v>2</v>
      </c>
      <c r="D162" s="473">
        <v>0</v>
      </c>
      <c r="E162" s="71">
        <v>0</v>
      </c>
      <c r="F162" s="81">
        <f>SUM('7.면양'!B16)</f>
        <v>0</v>
      </c>
      <c r="G162" s="82">
        <f>SUM('7.면양'!B36)</f>
        <v>0</v>
      </c>
      <c r="H162" s="31">
        <f t="shared" si="30"/>
        <v>-2</v>
      </c>
      <c r="I162" s="32">
        <f t="shared" si="31"/>
        <v>0</v>
      </c>
      <c r="J162" s="35">
        <f t="shared" si="32"/>
        <v>0</v>
      </c>
      <c r="K162" s="36" t="str">
        <f t="shared" si="33"/>
        <v/>
      </c>
    </row>
    <row r="163" spans="1:11" ht="23.1" customHeight="1" x14ac:dyDescent="0.15">
      <c r="A163" s="11" t="s">
        <v>253</v>
      </c>
      <c r="B163" s="80">
        <v>0</v>
      </c>
      <c r="C163" s="80">
        <v>0</v>
      </c>
      <c r="D163" s="473">
        <v>0</v>
      </c>
      <c r="E163" s="71">
        <v>0</v>
      </c>
      <c r="F163" s="81">
        <f>SUM('7.면양'!B17)</f>
        <v>1</v>
      </c>
      <c r="G163" s="82">
        <f>SUM('7.면양'!B37)</f>
        <v>14</v>
      </c>
      <c r="H163" s="31">
        <f t="shared" si="30"/>
        <v>14</v>
      </c>
      <c r="I163" s="32">
        <f t="shared" si="31"/>
        <v>14</v>
      </c>
      <c r="J163" s="35" t="str">
        <f t="shared" si="32"/>
        <v/>
      </c>
      <c r="K163" s="36" t="str">
        <f t="shared" si="33"/>
        <v/>
      </c>
    </row>
    <row r="164" spans="1:11" ht="23.1" customHeight="1" x14ac:dyDescent="0.15">
      <c r="A164" s="11" t="s">
        <v>251</v>
      </c>
      <c r="B164" s="80">
        <v>0</v>
      </c>
      <c r="C164" s="80">
        <v>0</v>
      </c>
      <c r="D164" s="473">
        <v>0</v>
      </c>
      <c r="E164" s="71">
        <v>0</v>
      </c>
      <c r="F164" s="81">
        <f>SUM('7.면양'!B18)</f>
        <v>1</v>
      </c>
      <c r="G164" s="82">
        <f>SUM('7.면양'!B38)</f>
        <v>16</v>
      </c>
      <c r="H164" s="31">
        <f t="shared" si="30"/>
        <v>16</v>
      </c>
      <c r="I164" s="32">
        <f t="shared" si="31"/>
        <v>16</v>
      </c>
      <c r="J164" s="35" t="str">
        <f t="shared" si="32"/>
        <v/>
      </c>
      <c r="K164" s="36" t="str">
        <f t="shared" si="33"/>
        <v/>
      </c>
    </row>
    <row r="165" spans="1:11" ht="23.1" customHeight="1" x14ac:dyDescent="0.15">
      <c r="A165" s="11" t="s">
        <v>242</v>
      </c>
      <c r="B165" s="80">
        <v>0</v>
      </c>
      <c r="C165" s="80">
        <v>0</v>
      </c>
      <c r="D165" s="473">
        <v>0</v>
      </c>
      <c r="E165" s="71">
        <v>0</v>
      </c>
      <c r="F165" s="81">
        <f>SUM('7.면양'!B19)</f>
        <v>0</v>
      </c>
      <c r="G165" s="82">
        <f>SUM('7.면양'!B39)</f>
        <v>0</v>
      </c>
      <c r="H165" s="31">
        <f t="shared" si="30"/>
        <v>0</v>
      </c>
      <c r="I165" s="32">
        <f t="shared" si="31"/>
        <v>0</v>
      </c>
      <c r="J165" s="35" t="str">
        <f t="shared" si="32"/>
        <v/>
      </c>
      <c r="K165" s="36" t="str">
        <f t="shared" si="33"/>
        <v/>
      </c>
    </row>
    <row r="166" spans="1:11" ht="23.1" customHeight="1" thickBot="1" x14ac:dyDescent="0.2">
      <c r="A166" s="12" t="s">
        <v>247</v>
      </c>
      <c r="B166" s="84">
        <v>0</v>
      </c>
      <c r="C166" s="84">
        <v>0</v>
      </c>
      <c r="D166" s="474">
        <v>0</v>
      </c>
      <c r="E166" s="75">
        <v>0</v>
      </c>
      <c r="F166" s="85">
        <f>SUM('7.면양'!B20)</f>
        <v>0</v>
      </c>
      <c r="G166" s="86">
        <f>SUM('7.면양'!B40)</f>
        <v>0</v>
      </c>
      <c r="H166" s="33">
        <f t="shared" si="30"/>
        <v>0</v>
      </c>
      <c r="I166" s="34">
        <f t="shared" si="31"/>
        <v>0</v>
      </c>
      <c r="J166" s="37" t="str">
        <f t="shared" si="32"/>
        <v/>
      </c>
      <c r="K166" s="38" t="str">
        <f t="shared" si="33"/>
        <v/>
      </c>
    </row>
    <row r="167" spans="1:11" ht="23.1" customHeight="1" x14ac:dyDescent="0.15">
      <c r="B167" s="87"/>
      <c r="C167" s="87"/>
      <c r="D167" s="78"/>
      <c r="E167" s="78"/>
      <c r="F167" s="87"/>
      <c r="G167" s="87"/>
    </row>
    <row r="168" spans="1:11" ht="23.1" customHeight="1" thickBot="1" x14ac:dyDescent="0.3">
      <c r="A168" s="30" t="s">
        <v>304</v>
      </c>
      <c r="B168" s="87"/>
      <c r="C168" s="87"/>
      <c r="D168" s="78"/>
      <c r="E168" s="78"/>
      <c r="F168" s="87"/>
      <c r="G168" s="87"/>
      <c r="I168" s="39"/>
      <c r="J168" s="39"/>
      <c r="K168" s="39" t="s">
        <v>172</v>
      </c>
    </row>
    <row r="169" spans="1:11" ht="23.1" customHeight="1" x14ac:dyDescent="0.15">
      <c r="A169" s="477" t="s">
        <v>355</v>
      </c>
      <c r="B169" s="96" t="s">
        <v>393</v>
      </c>
      <c r="C169" s="107"/>
      <c r="D169" s="96" t="s">
        <v>394</v>
      </c>
      <c r="E169" s="97"/>
      <c r="F169" s="98" t="s">
        <v>396</v>
      </c>
      <c r="G169" s="97"/>
      <c r="H169" s="99" t="s">
        <v>356</v>
      </c>
      <c r="I169" s="100"/>
      <c r="J169" s="100" t="s">
        <v>357</v>
      </c>
      <c r="K169" s="101"/>
    </row>
    <row r="170" spans="1:11" ht="23.1" customHeight="1" x14ac:dyDescent="0.15">
      <c r="A170" s="478"/>
      <c r="B170" s="102" t="s">
        <v>358</v>
      </c>
      <c r="C170" s="102" t="s">
        <v>359</v>
      </c>
      <c r="D170" s="102" t="s">
        <v>358</v>
      </c>
      <c r="E170" s="103" t="s">
        <v>360</v>
      </c>
      <c r="F170" s="104" t="s">
        <v>358</v>
      </c>
      <c r="G170" s="105" t="s">
        <v>361</v>
      </c>
      <c r="H170" s="106" t="s">
        <v>228</v>
      </c>
      <c r="I170" s="102" t="s">
        <v>229</v>
      </c>
      <c r="J170" s="102" t="s">
        <v>227</v>
      </c>
      <c r="K170" s="105" t="s">
        <v>230</v>
      </c>
    </row>
    <row r="171" spans="1:11" ht="23.1" customHeight="1" x14ac:dyDescent="0.15">
      <c r="A171" s="11" t="s">
        <v>235</v>
      </c>
      <c r="B171" s="79">
        <v>327</v>
      </c>
      <c r="C171" s="79">
        <v>5688</v>
      </c>
      <c r="D171" s="80">
        <v>277</v>
      </c>
      <c r="E171" s="71">
        <v>5175</v>
      </c>
      <c r="F171" s="81">
        <f>SUM('8.사슴'!B6)</f>
        <v>262</v>
      </c>
      <c r="G171" s="82">
        <f>SUM('8.사슴'!J6)</f>
        <v>4764</v>
      </c>
      <c r="H171" s="31">
        <f t="shared" ref="H171:H186" si="34">SUM(G171-C171)</f>
        <v>-924</v>
      </c>
      <c r="I171" s="32">
        <f t="shared" ref="I171:I186" si="35">SUM(G171-E171)</f>
        <v>-411</v>
      </c>
      <c r="J171" s="35">
        <f>IFERROR(G171/C171,"")</f>
        <v>0.83755274261603374</v>
      </c>
      <c r="K171" s="36">
        <f>IFERROR(G171/E171,"")</f>
        <v>0.92057971014492757</v>
      </c>
    </row>
    <row r="172" spans="1:11" ht="23.1" customHeight="1" x14ac:dyDescent="0.15">
      <c r="A172" s="11" t="s">
        <v>256</v>
      </c>
      <c r="B172" s="79">
        <v>21</v>
      </c>
      <c r="C172" s="79">
        <v>434</v>
      </c>
      <c r="D172" s="80">
        <v>22</v>
      </c>
      <c r="E172" s="71">
        <v>447</v>
      </c>
      <c r="F172" s="81">
        <f>SUM('8.사슴'!B7)</f>
        <v>23</v>
      </c>
      <c r="G172" s="82">
        <f>SUM('8.사슴'!J7)</f>
        <v>486</v>
      </c>
      <c r="H172" s="31">
        <f t="shared" si="34"/>
        <v>52</v>
      </c>
      <c r="I172" s="32">
        <f t="shared" si="35"/>
        <v>39</v>
      </c>
      <c r="J172" s="35">
        <f t="shared" ref="J172:J186" si="36">IFERROR(G172/C172,"")</f>
        <v>1.1198156682027649</v>
      </c>
      <c r="K172" s="36">
        <f t="shared" ref="K172:K186" si="37">IFERROR(G172/E172,"")</f>
        <v>1.087248322147651</v>
      </c>
    </row>
    <row r="173" spans="1:11" ht="23.1" customHeight="1" x14ac:dyDescent="0.15">
      <c r="A173" s="11" t="s">
        <v>244</v>
      </c>
      <c r="B173" s="79">
        <v>56</v>
      </c>
      <c r="C173" s="79">
        <v>859</v>
      </c>
      <c r="D173" s="80">
        <v>49</v>
      </c>
      <c r="E173" s="71">
        <v>960</v>
      </c>
      <c r="F173" s="81">
        <f>SUM('8.사슴'!B8)</f>
        <v>44</v>
      </c>
      <c r="G173" s="82">
        <f>SUM('8.사슴'!J8)</f>
        <v>713</v>
      </c>
      <c r="H173" s="31">
        <f t="shared" si="34"/>
        <v>-146</v>
      </c>
      <c r="I173" s="32">
        <f t="shared" si="35"/>
        <v>-247</v>
      </c>
      <c r="J173" s="35">
        <f t="shared" si="36"/>
        <v>0.83003492433061699</v>
      </c>
      <c r="K173" s="36">
        <f t="shared" si="37"/>
        <v>0.7427083333333333</v>
      </c>
    </row>
    <row r="174" spans="1:11" ht="23.1" customHeight="1" x14ac:dyDescent="0.15">
      <c r="A174" s="11" t="s">
        <v>257</v>
      </c>
      <c r="B174" s="79">
        <v>30</v>
      </c>
      <c r="C174" s="79">
        <v>227</v>
      </c>
      <c r="D174" s="80">
        <v>28</v>
      </c>
      <c r="E174" s="71">
        <v>214</v>
      </c>
      <c r="F174" s="81">
        <f>SUM('8.사슴'!B9)</f>
        <v>16</v>
      </c>
      <c r="G174" s="82">
        <f>SUM('8.사슴'!J9)</f>
        <v>130</v>
      </c>
      <c r="H174" s="31">
        <f t="shared" si="34"/>
        <v>-97</v>
      </c>
      <c r="I174" s="32">
        <f t="shared" si="35"/>
        <v>-84</v>
      </c>
      <c r="J174" s="35">
        <f t="shared" si="36"/>
        <v>0.57268722466960353</v>
      </c>
      <c r="K174" s="36">
        <f t="shared" si="37"/>
        <v>0.60747663551401865</v>
      </c>
    </row>
    <row r="175" spans="1:11" ht="23.1" customHeight="1" x14ac:dyDescent="0.15">
      <c r="A175" s="11" t="s">
        <v>249</v>
      </c>
      <c r="B175" s="79">
        <v>54</v>
      </c>
      <c r="C175" s="79">
        <v>1598</v>
      </c>
      <c r="D175" s="80">
        <v>51</v>
      </c>
      <c r="E175" s="71">
        <v>1620</v>
      </c>
      <c r="F175" s="81">
        <f>SUM('8.사슴'!B10)</f>
        <v>47</v>
      </c>
      <c r="G175" s="82">
        <f>SUM('8.사슴'!J10)</f>
        <v>1320</v>
      </c>
      <c r="H175" s="31">
        <f t="shared" si="34"/>
        <v>-278</v>
      </c>
      <c r="I175" s="32">
        <f t="shared" si="35"/>
        <v>-300</v>
      </c>
      <c r="J175" s="35">
        <f t="shared" si="36"/>
        <v>0.82603254067584475</v>
      </c>
      <c r="K175" s="36">
        <f t="shared" si="37"/>
        <v>0.81481481481481477</v>
      </c>
    </row>
    <row r="176" spans="1:11" ht="23.1" customHeight="1" x14ac:dyDescent="0.15">
      <c r="A176" s="11" t="s">
        <v>254</v>
      </c>
      <c r="B176" s="79">
        <v>22</v>
      </c>
      <c r="C176" s="79">
        <v>366</v>
      </c>
      <c r="D176" s="80">
        <v>20</v>
      </c>
      <c r="E176" s="71">
        <v>352</v>
      </c>
      <c r="F176" s="81">
        <f>SUM('8.사슴'!B11)</f>
        <v>18</v>
      </c>
      <c r="G176" s="82">
        <f>SUM('8.사슴'!J11)</f>
        <v>338</v>
      </c>
      <c r="H176" s="31">
        <f t="shared" si="34"/>
        <v>-28</v>
      </c>
      <c r="I176" s="32">
        <f t="shared" si="35"/>
        <v>-14</v>
      </c>
      <c r="J176" s="35">
        <f t="shared" si="36"/>
        <v>0.92349726775956287</v>
      </c>
      <c r="K176" s="36">
        <f t="shared" si="37"/>
        <v>0.96022727272727271</v>
      </c>
    </row>
    <row r="177" spans="1:11" ht="23.1" customHeight="1" x14ac:dyDescent="0.15">
      <c r="A177" s="11" t="s">
        <v>245</v>
      </c>
      <c r="B177" s="79">
        <v>16</v>
      </c>
      <c r="C177" s="79">
        <v>59</v>
      </c>
      <c r="D177" s="80">
        <v>12</v>
      </c>
      <c r="E177" s="71">
        <v>58</v>
      </c>
      <c r="F177" s="81">
        <f>SUM('8.사슴'!B12)</f>
        <v>12</v>
      </c>
      <c r="G177" s="82">
        <f>SUM('8.사슴'!J12)</f>
        <v>63</v>
      </c>
      <c r="H177" s="31">
        <f t="shared" si="34"/>
        <v>4</v>
      </c>
      <c r="I177" s="32">
        <f t="shared" si="35"/>
        <v>5</v>
      </c>
      <c r="J177" s="35">
        <f t="shared" si="36"/>
        <v>1.0677966101694916</v>
      </c>
      <c r="K177" s="36">
        <f t="shared" si="37"/>
        <v>1.0862068965517242</v>
      </c>
    </row>
    <row r="178" spans="1:11" ht="23.1" customHeight="1" x14ac:dyDescent="0.15">
      <c r="A178" s="11" t="s">
        <v>255</v>
      </c>
      <c r="B178" s="79">
        <v>1</v>
      </c>
      <c r="C178" s="79">
        <v>30</v>
      </c>
      <c r="D178" s="80">
        <v>1</v>
      </c>
      <c r="E178" s="71">
        <v>32</v>
      </c>
      <c r="F178" s="81">
        <f>SUM('8.사슴'!B13)</f>
        <v>0</v>
      </c>
      <c r="G178" s="82">
        <f>SUM('8.사슴'!J13)</f>
        <v>0</v>
      </c>
      <c r="H178" s="31">
        <f t="shared" si="34"/>
        <v>-30</v>
      </c>
      <c r="I178" s="32">
        <f t="shared" si="35"/>
        <v>-32</v>
      </c>
      <c r="J178" s="35">
        <f t="shared" si="36"/>
        <v>0</v>
      </c>
      <c r="K178" s="36">
        <f t="shared" si="37"/>
        <v>0</v>
      </c>
    </row>
    <row r="179" spans="1:11" ht="23.1" customHeight="1" x14ac:dyDescent="0.15">
      <c r="A179" s="11" t="s">
        <v>239</v>
      </c>
      <c r="B179" s="79">
        <v>14</v>
      </c>
      <c r="C179" s="79">
        <v>203</v>
      </c>
      <c r="D179" s="80">
        <v>11</v>
      </c>
      <c r="E179" s="71">
        <v>226</v>
      </c>
      <c r="F179" s="81">
        <f>SUM('8.사슴'!B14)</f>
        <v>15</v>
      </c>
      <c r="G179" s="82">
        <f>SUM('8.사슴'!J14)</f>
        <v>243</v>
      </c>
      <c r="H179" s="31">
        <f t="shared" si="34"/>
        <v>40</v>
      </c>
      <c r="I179" s="32">
        <f t="shared" si="35"/>
        <v>17</v>
      </c>
      <c r="J179" s="35">
        <f t="shared" si="36"/>
        <v>1.1970443349753694</v>
      </c>
      <c r="K179" s="36">
        <f t="shared" si="37"/>
        <v>1.0752212389380531</v>
      </c>
    </row>
    <row r="180" spans="1:11" ht="23.1" customHeight="1" x14ac:dyDescent="0.15">
      <c r="A180" s="11" t="s">
        <v>241</v>
      </c>
      <c r="B180" s="79">
        <v>4</v>
      </c>
      <c r="C180" s="79">
        <v>46</v>
      </c>
      <c r="D180" s="80">
        <v>4</v>
      </c>
      <c r="E180" s="71">
        <v>46</v>
      </c>
      <c r="F180" s="81">
        <f>SUM('8.사슴'!B15)</f>
        <v>4</v>
      </c>
      <c r="G180" s="82">
        <f>SUM('8.사슴'!J15)</f>
        <v>46</v>
      </c>
      <c r="H180" s="31">
        <f t="shared" si="34"/>
        <v>0</v>
      </c>
      <c r="I180" s="32">
        <f t="shared" si="35"/>
        <v>0</v>
      </c>
      <c r="J180" s="35">
        <f t="shared" si="36"/>
        <v>1</v>
      </c>
      <c r="K180" s="36">
        <f t="shared" si="37"/>
        <v>1</v>
      </c>
    </row>
    <row r="181" spans="1:11" ht="23.1" customHeight="1" x14ac:dyDescent="0.15">
      <c r="A181" s="11" t="s">
        <v>252</v>
      </c>
      <c r="B181" s="66">
        <v>14</v>
      </c>
      <c r="C181" s="66">
        <v>202</v>
      </c>
      <c r="D181" s="80">
        <v>8</v>
      </c>
      <c r="E181" s="71">
        <v>156</v>
      </c>
      <c r="F181" s="81">
        <f>SUM('8.사슴'!B16)</f>
        <v>7</v>
      </c>
      <c r="G181" s="82">
        <f>SUM('8.사슴'!J16)</f>
        <v>121</v>
      </c>
      <c r="H181" s="31">
        <f t="shared" si="34"/>
        <v>-81</v>
      </c>
      <c r="I181" s="32">
        <f t="shared" si="35"/>
        <v>-35</v>
      </c>
      <c r="J181" s="35">
        <f t="shared" si="36"/>
        <v>0.59900990099009899</v>
      </c>
      <c r="K181" s="36">
        <f t="shared" si="37"/>
        <v>0.77564102564102566</v>
      </c>
    </row>
    <row r="182" spans="1:11" ht="23.1" customHeight="1" x14ac:dyDescent="0.15">
      <c r="A182" s="11" t="s">
        <v>246</v>
      </c>
      <c r="B182" s="79">
        <v>16</v>
      </c>
      <c r="C182" s="79">
        <v>158</v>
      </c>
      <c r="D182" s="80">
        <v>15</v>
      </c>
      <c r="E182" s="71">
        <v>157</v>
      </c>
      <c r="F182" s="81">
        <f>SUM('8.사슴'!B17)</f>
        <v>12</v>
      </c>
      <c r="G182" s="82">
        <f>SUM('8.사슴'!J17)</f>
        <v>161</v>
      </c>
      <c r="H182" s="31">
        <f t="shared" si="34"/>
        <v>3</v>
      </c>
      <c r="I182" s="32">
        <f t="shared" si="35"/>
        <v>4</v>
      </c>
      <c r="J182" s="35">
        <f t="shared" si="36"/>
        <v>1.018987341772152</v>
      </c>
      <c r="K182" s="36">
        <f t="shared" si="37"/>
        <v>1.0254777070063694</v>
      </c>
    </row>
    <row r="183" spans="1:11" ht="23.1" customHeight="1" x14ac:dyDescent="0.15">
      <c r="A183" s="11" t="s">
        <v>253</v>
      </c>
      <c r="B183" s="79">
        <v>16</v>
      </c>
      <c r="C183" s="79">
        <v>117</v>
      </c>
      <c r="D183" s="80">
        <v>16</v>
      </c>
      <c r="E183" s="71">
        <v>119</v>
      </c>
      <c r="F183" s="81">
        <f>SUM('8.사슴'!B18)</f>
        <v>15</v>
      </c>
      <c r="G183" s="82">
        <f>SUM('8.사슴'!J18)</f>
        <v>137</v>
      </c>
      <c r="H183" s="31">
        <f t="shared" si="34"/>
        <v>20</v>
      </c>
      <c r="I183" s="32">
        <f t="shared" si="35"/>
        <v>18</v>
      </c>
      <c r="J183" s="35">
        <f t="shared" si="36"/>
        <v>1.170940170940171</v>
      </c>
      <c r="K183" s="36">
        <f t="shared" si="37"/>
        <v>1.1512605042016806</v>
      </c>
    </row>
    <row r="184" spans="1:11" ht="23.1" customHeight="1" x14ac:dyDescent="0.15">
      <c r="A184" s="11" t="s">
        <v>251</v>
      </c>
      <c r="B184" s="79">
        <v>41</v>
      </c>
      <c r="C184" s="79">
        <v>578</v>
      </c>
      <c r="D184" s="80">
        <v>24</v>
      </c>
      <c r="E184" s="71">
        <v>391</v>
      </c>
      <c r="F184" s="81">
        <f>SUM('8.사슴'!B19)</f>
        <v>27</v>
      </c>
      <c r="G184" s="82">
        <f>SUM('8.사슴'!J19)</f>
        <v>556</v>
      </c>
      <c r="H184" s="31">
        <f t="shared" si="34"/>
        <v>-22</v>
      </c>
      <c r="I184" s="32">
        <f t="shared" si="35"/>
        <v>165</v>
      </c>
      <c r="J184" s="35">
        <f t="shared" si="36"/>
        <v>0.96193771626297575</v>
      </c>
      <c r="K184" s="36">
        <f t="shared" si="37"/>
        <v>1.421994884910486</v>
      </c>
    </row>
    <row r="185" spans="1:11" ht="23.1" customHeight="1" x14ac:dyDescent="0.15">
      <c r="A185" s="11" t="s">
        <v>242</v>
      </c>
      <c r="B185" s="79">
        <v>15</v>
      </c>
      <c r="C185" s="79">
        <v>738</v>
      </c>
      <c r="D185" s="80">
        <v>10</v>
      </c>
      <c r="E185" s="71">
        <v>329</v>
      </c>
      <c r="F185" s="81">
        <f>SUM('8.사슴'!B20)</f>
        <v>15</v>
      </c>
      <c r="G185" s="82">
        <f>SUM('8.사슴'!J20)</f>
        <v>376</v>
      </c>
      <c r="H185" s="31">
        <f t="shared" si="34"/>
        <v>-362</v>
      </c>
      <c r="I185" s="32">
        <f t="shared" si="35"/>
        <v>47</v>
      </c>
      <c r="J185" s="35">
        <f t="shared" si="36"/>
        <v>0.50948509485094851</v>
      </c>
      <c r="K185" s="36">
        <f t="shared" si="37"/>
        <v>1.1428571428571428</v>
      </c>
    </row>
    <row r="186" spans="1:11" ht="23.1" customHeight="1" thickBot="1" x14ac:dyDescent="0.2">
      <c r="A186" s="12" t="s">
        <v>247</v>
      </c>
      <c r="B186" s="83">
        <v>7</v>
      </c>
      <c r="C186" s="83">
        <v>73</v>
      </c>
      <c r="D186" s="84">
        <v>6</v>
      </c>
      <c r="E186" s="75">
        <v>68</v>
      </c>
      <c r="F186" s="85">
        <f>SUM('8.사슴'!B21)</f>
        <v>7</v>
      </c>
      <c r="G186" s="86">
        <f>SUM('8.사슴'!J21)</f>
        <v>74</v>
      </c>
      <c r="H186" s="33">
        <f t="shared" si="34"/>
        <v>1</v>
      </c>
      <c r="I186" s="34">
        <f t="shared" si="35"/>
        <v>6</v>
      </c>
      <c r="J186" s="37">
        <f t="shared" si="36"/>
        <v>1.0136986301369864</v>
      </c>
      <c r="K186" s="38">
        <f t="shared" si="37"/>
        <v>1.088235294117647</v>
      </c>
    </row>
    <row r="187" spans="1:11" ht="23.1" customHeight="1" x14ac:dyDescent="0.15">
      <c r="B187" s="87"/>
      <c r="C187" s="87"/>
      <c r="D187" s="78"/>
      <c r="E187" s="78"/>
      <c r="F187" s="87"/>
      <c r="G187" s="87"/>
    </row>
    <row r="188" spans="1:11" ht="23.1" customHeight="1" thickBot="1" x14ac:dyDescent="0.3">
      <c r="A188" s="30" t="s">
        <v>314</v>
      </c>
      <c r="B188" s="87"/>
      <c r="C188" s="87"/>
      <c r="D188" s="78"/>
      <c r="E188" s="78"/>
      <c r="F188" s="87"/>
      <c r="G188" s="87"/>
      <c r="I188" s="39"/>
      <c r="J188" s="39"/>
      <c r="K188" s="39" t="s">
        <v>172</v>
      </c>
    </row>
    <row r="189" spans="1:11" ht="23.1" customHeight="1" x14ac:dyDescent="0.15">
      <c r="A189" s="477" t="s">
        <v>355</v>
      </c>
      <c r="B189" s="96" t="s">
        <v>393</v>
      </c>
      <c r="C189" s="107"/>
      <c r="D189" s="96" t="s">
        <v>394</v>
      </c>
      <c r="E189" s="97"/>
      <c r="F189" s="98" t="s">
        <v>396</v>
      </c>
      <c r="G189" s="97"/>
      <c r="H189" s="99" t="s">
        <v>356</v>
      </c>
      <c r="I189" s="100"/>
      <c r="J189" s="100" t="s">
        <v>357</v>
      </c>
      <c r="K189" s="101"/>
    </row>
    <row r="190" spans="1:11" ht="23.1" customHeight="1" x14ac:dyDescent="0.15">
      <c r="A190" s="478"/>
      <c r="B190" s="102" t="s">
        <v>358</v>
      </c>
      <c r="C190" s="102" t="s">
        <v>359</v>
      </c>
      <c r="D190" s="102" t="s">
        <v>358</v>
      </c>
      <c r="E190" s="103" t="s">
        <v>360</v>
      </c>
      <c r="F190" s="104" t="s">
        <v>358</v>
      </c>
      <c r="G190" s="105" t="s">
        <v>361</v>
      </c>
      <c r="H190" s="106" t="s">
        <v>228</v>
      </c>
      <c r="I190" s="102" t="s">
        <v>229</v>
      </c>
      <c r="J190" s="102" t="s">
        <v>227</v>
      </c>
      <c r="K190" s="105" t="s">
        <v>230</v>
      </c>
    </row>
    <row r="191" spans="1:11" ht="23.1" customHeight="1" x14ac:dyDescent="0.15">
      <c r="A191" s="11" t="s">
        <v>235</v>
      </c>
      <c r="B191" s="79">
        <v>520</v>
      </c>
      <c r="C191" s="79">
        <v>13607</v>
      </c>
      <c r="D191" s="80">
        <v>463</v>
      </c>
      <c r="E191" s="71">
        <v>10200</v>
      </c>
      <c r="F191" s="81">
        <f>SUM('9.토끼'!B5)</f>
        <v>459</v>
      </c>
      <c r="G191" s="82">
        <f>SUM('9.토끼'!B25)</f>
        <v>8988</v>
      </c>
      <c r="H191" s="31">
        <f t="shared" ref="H191:H206" si="38">SUM(G191-C191)</f>
        <v>-4619</v>
      </c>
      <c r="I191" s="32">
        <f t="shared" ref="I191:I206" si="39">SUM(G191-E191)</f>
        <v>-1212</v>
      </c>
      <c r="J191" s="35">
        <f>IFERROR(G191/C191,"")</f>
        <v>0.66054236789887555</v>
      </c>
      <c r="K191" s="36">
        <f>IFERROR(G191/E191,"")</f>
        <v>0.88117647058823534</v>
      </c>
    </row>
    <row r="192" spans="1:11" ht="23.1" customHeight="1" x14ac:dyDescent="0.15">
      <c r="A192" s="11" t="s">
        <v>256</v>
      </c>
      <c r="B192" s="79">
        <v>41</v>
      </c>
      <c r="C192" s="79">
        <v>380</v>
      </c>
      <c r="D192" s="80">
        <v>41</v>
      </c>
      <c r="E192" s="71">
        <v>330</v>
      </c>
      <c r="F192" s="81">
        <f>SUM('9.토끼'!B6)</f>
        <v>41</v>
      </c>
      <c r="G192" s="82">
        <f>SUM('9.토끼'!B26)</f>
        <v>338</v>
      </c>
      <c r="H192" s="31">
        <f t="shared" si="38"/>
        <v>-42</v>
      </c>
      <c r="I192" s="32">
        <f t="shared" si="39"/>
        <v>8</v>
      </c>
      <c r="J192" s="35">
        <f t="shared" ref="J192:J206" si="40">IFERROR(G192/C192,"")</f>
        <v>0.88947368421052631</v>
      </c>
      <c r="K192" s="36">
        <f t="shared" ref="K192:K206" si="41">IFERROR(G192/E192,"")</f>
        <v>1.0242424242424242</v>
      </c>
    </row>
    <row r="193" spans="1:11" ht="23.1" customHeight="1" x14ac:dyDescent="0.15">
      <c r="A193" s="11" t="s">
        <v>244</v>
      </c>
      <c r="B193" s="79">
        <v>50</v>
      </c>
      <c r="C193" s="79">
        <v>935</v>
      </c>
      <c r="D193" s="80">
        <v>41</v>
      </c>
      <c r="E193" s="71">
        <v>939</v>
      </c>
      <c r="F193" s="81">
        <f>SUM('9.토끼'!B7)</f>
        <v>38</v>
      </c>
      <c r="G193" s="82">
        <f>SUM('9.토끼'!B27)</f>
        <v>827</v>
      </c>
      <c r="H193" s="31">
        <f t="shared" si="38"/>
        <v>-108</v>
      </c>
      <c r="I193" s="32">
        <f t="shared" si="39"/>
        <v>-112</v>
      </c>
      <c r="J193" s="35">
        <f t="shared" si="40"/>
        <v>0.8844919786096257</v>
      </c>
      <c r="K193" s="36">
        <f t="shared" si="41"/>
        <v>0.88072417465388708</v>
      </c>
    </row>
    <row r="194" spans="1:11" ht="23.1" customHeight="1" x14ac:dyDescent="0.15">
      <c r="A194" s="11" t="s">
        <v>257</v>
      </c>
      <c r="B194" s="79">
        <v>30</v>
      </c>
      <c r="C194" s="79">
        <v>2270</v>
      </c>
      <c r="D194" s="80">
        <v>29</v>
      </c>
      <c r="E194" s="71">
        <v>1610</v>
      </c>
      <c r="F194" s="81">
        <f>SUM('9.토끼'!B8)</f>
        <v>26</v>
      </c>
      <c r="G194" s="82">
        <f>SUM('9.토끼'!B28)</f>
        <v>1591</v>
      </c>
      <c r="H194" s="31">
        <f t="shared" si="38"/>
        <v>-679</v>
      </c>
      <c r="I194" s="32">
        <f t="shared" si="39"/>
        <v>-19</v>
      </c>
      <c r="J194" s="35">
        <f t="shared" si="40"/>
        <v>0.70088105726872252</v>
      </c>
      <c r="K194" s="36">
        <f t="shared" si="41"/>
        <v>0.98819875776397514</v>
      </c>
    </row>
    <row r="195" spans="1:11" ht="23.1" customHeight="1" x14ac:dyDescent="0.15">
      <c r="A195" s="11" t="s">
        <v>249</v>
      </c>
      <c r="B195" s="79">
        <v>1</v>
      </c>
      <c r="C195" s="79">
        <v>35</v>
      </c>
      <c r="D195" s="80">
        <v>3</v>
      </c>
      <c r="E195" s="71">
        <v>81</v>
      </c>
      <c r="F195" s="81">
        <f>SUM('9.토끼'!B9)</f>
        <v>0</v>
      </c>
      <c r="G195" s="82">
        <f>SUM('9.토끼'!B29)</f>
        <v>0</v>
      </c>
      <c r="H195" s="31">
        <f t="shared" si="38"/>
        <v>-35</v>
      </c>
      <c r="I195" s="32">
        <f t="shared" si="39"/>
        <v>-81</v>
      </c>
      <c r="J195" s="35">
        <f t="shared" si="40"/>
        <v>0</v>
      </c>
      <c r="K195" s="36">
        <f t="shared" si="41"/>
        <v>0</v>
      </c>
    </row>
    <row r="196" spans="1:11" ht="23.1" customHeight="1" x14ac:dyDescent="0.15">
      <c r="A196" s="11" t="s">
        <v>254</v>
      </c>
      <c r="B196" s="79">
        <v>74</v>
      </c>
      <c r="C196" s="79">
        <v>5685</v>
      </c>
      <c r="D196" s="80">
        <v>58</v>
      </c>
      <c r="E196" s="71">
        <v>3409</v>
      </c>
      <c r="F196" s="81">
        <f>SUM('9.토끼'!B10)</f>
        <v>62</v>
      </c>
      <c r="G196" s="82">
        <f>SUM('9.토끼'!B30)</f>
        <v>2467</v>
      </c>
      <c r="H196" s="31">
        <f t="shared" si="38"/>
        <v>-3218</v>
      </c>
      <c r="I196" s="32">
        <f t="shared" si="39"/>
        <v>-942</v>
      </c>
      <c r="J196" s="35">
        <f t="shared" si="40"/>
        <v>0.43394898856640279</v>
      </c>
      <c r="K196" s="36">
        <f t="shared" si="41"/>
        <v>0.72367263127016723</v>
      </c>
    </row>
    <row r="197" spans="1:11" ht="23.1" customHeight="1" x14ac:dyDescent="0.15">
      <c r="A197" s="11" t="s">
        <v>245</v>
      </c>
      <c r="B197" s="79">
        <v>35</v>
      </c>
      <c r="C197" s="79">
        <v>683</v>
      </c>
      <c r="D197" s="80">
        <v>32</v>
      </c>
      <c r="E197" s="71">
        <v>644</v>
      </c>
      <c r="F197" s="81">
        <f>SUM('9.토끼'!B11)</f>
        <v>24</v>
      </c>
      <c r="G197" s="82">
        <f>SUM('9.토끼'!B31)</f>
        <v>608</v>
      </c>
      <c r="H197" s="31">
        <f t="shared" si="38"/>
        <v>-75</v>
      </c>
      <c r="I197" s="32">
        <f t="shared" si="39"/>
        <v>-36</v>
      </c>
      <c r="J197" s="35">
        <f t="shared" si="40"/>
        <v>0.89019033674963399</v>
      </c>
      <c r="K197" s="36">
        <f t="shared" si="41"/>
        <v>0.94409937888198758</v>
      </c>
    </row>
    <row r="198" spans="1:11" ht="23.1" customHeight="1" x14ac:dyDescent="0.15">
      <c r="A198" s="11" t="s">
        <v>255</v>
      </c>
      <c r="B198" s="79">
        <v>2</v>
      </c>
      <c r="C198" s="79">
        <v>34</v>
      </c>
      <c r="D198" s="80">
        <v>2</v>
      </c>
      <c r="E198" s="71">
        <v>34</v>
      </c>
      <c r="F198" s="81">
        <f>SUM('9.토끼'!B12)</f>
        <v>0</v>
      </c>
      <c r="G198" s="82">
        <f>SUM('9.토끼'!B32)</f>
        <v>0</v>
      </c>
      <c r="H198" s="31">
        <f t="shared" si="38"/>
        <v>-34</v>
      </c>
      <c r="I198" s="32">
        <f t="shared" si="39"/>
        <v>-34</v>
      </c>
      <c r="J198" s="35">
        <f t="shared" si="40"/>
        <v>0</v>
      </c>
      <c r="K198" s="36">
        <f t="shared" si="41"/>
        <v>0</v>
      </c>
    </row>
    <row r="199" spans="1:11" ht="23.1" customHeight="1" x14ac:dyDescent="0.15">
      <c r="A199" s="11" t="s">
        <v>239</v>
      </c>
      <c r="B199" s="79">
        <v>39</v>
      </c>
      <c r="C199" s="79">
        <v>682</v>
      </c>
      <c r="D199" s="80">
        <v>44</v>
      </c>
      <c r="E199" s="71">
        <v>822</v>
      </c>
      <c r="F199" s="81">
        <f>SUM('9.토끼'!B13)</f>
        <v>35</v>
      </c>
      <c r="G199" s="82">
        <f>SUM('9.토끼'!B33)</f>
        <v>752</v>
      </c>
      <c r="H199" s="31">
        <f t="shared" si="38"/>
        <v>70</v>
      </c>
      <c r="I199" s="32">
        <f t="shared" si="39"/>
        <v>-70</v>
      </c>
      <c r="J199" s="35">
        <f t="shared" si="40"/>
        <v>1.1026392961876832</v>
      </c>
      <c r="K199" s="36">
        <f t="shared" si="41"/>
        <v>0.91484184914841848</v>
      </c>
    </row>
    <row r="200" spans="1:11" ht="23.1" customHeight="1" x14ac:dyDescent="0.15">
      <c r="A200" s="11" t="s">
        <v>241</v>
      </c>
      <c r="B200" s="79">
        <v>26</v>
      </c>
      <c r="C200" s="79">
        <v>307</v>
      </c>
      <c r="D200" s="80">
        <v>31</v>
      </c>
      <c r="E200" s="71">
        <v>373</v>
      </c>
      <c r="F200" s="81">
        <f>SUM('9.토끼'!B14)</f>
        <v>30</v>
      </c>
      <c r="G200" s="82">
        <f>SUM('9.토끼'!B34)</f>
        <v>364</v>
      </c>
      <c r="H200" s="31">
        <f t="shared" si="38"/>
        <v>57</v>
      </c>
      <c r="I200" s="32">
        <f t="shared" si="39"/>
        <v>-9</v>
      </c>
      <c r="J200" s="35">
        <f t="shared" si="40"/>
        <v>1.1856677524429968</v>
      </c>
      <c r="K200" s="36">
        <f t="shared" si="41"/>
        <v>0.97587131367292224</v>
      </c>
    </row>
    <row r="201" spans="1:11" ht="23.1" customHeight="1" x14ac:dyDescent="0.15">
      <c r="A201" s="11" t="s">
        <v>252</v>
      </c>
      <c r="B201" s="66">
        <v>44</v>
      </c>
      <c r="C201" s="66">
        <v>699</v>
      </c>
      <c r="D201" s="80">
        <v>40</v>
      </c>
      <c r="E201" s="71">
        <v>565</v>
      </c>
      <c r="F201" s="81">
        <f>SUM('9.토끼'!B15)</f>
        <v>48</v>
      </c>
      <c r="G201" s="82">
        <f>SUM('9.토끼'!B35)</f>
        <v>579</v>
      </c>
      <c r="H201" s="31">
        <f t="shared" si="38"/>
        <v>-120</v>
      </c>
      <c r="I201" s="32">
        <f t="shared" si="39"/>
        <v>14</v>
      </c>
      <c r="J201" s="35">
        <f t="shared" si="40"/>
        <v>0.8283261802575107</v>
      </c>
      <c r="K201" s="36">
        <f t="shared" si="41"/>
        <v>1.024778761061947</v>
      </c>
    </row>
    <row r="202" spans="1:11" ht="23.1" customHeight="1" x14ac:dyDescent="0.15">
      <c r="A202" s="11" t="s">
        <v>246</v>
      </c>
      <c r="B202" s="79">
        <v>9</v>
      </c>
      <c r="C202" s="79">
        <v>53</v>
      </c>
      <c r="D202" s="80">
        <v>6</v>
      </c>
      <c r="E202" s="71">
        <v>33</v>
      </c>
      <c r="F202" s="81">
        <f>SUM('9.토끼'!B16)</f>
        <v>13</v>
      </c>
      <c r="G202" s="82">
        <f>SUM('9.토끼'!B36)</f>
        <v>79</v>
      </c>
      <c r="H202" s="31">
        <f t="shared" si="38"/>
        <v>26</v>
      </c>
      <c r="I202" s="32">
        <f t="shared" si="39"/>
        <v>46</v>
      </c>
      <c r="J202" s="35">
        <f t="shared" si="40"/>
        <v>1.4905660377358489</v>
      </c>
      <c r="K202" s="36">
        <f t="shared" si="41"/>
        <v>2.393939393939394</v>
      </c>
    </row>
    <row r="203" spans="1:11" ht="23.1" customHeight="1" x14ac:dyDescent="0.15">
      <c r="A203" s="11" t="s">
        <v>253</v>
      </c>
      <c r="B203" s="79">
        <v>22</v>
      </c>
      <c r="C203" s="79">
        <v>208</v>
      </c>
      <c r="D203" s="80">
        <v>16</v>
      </c>
      <c r="E203" s="71">
        <v>152</v>
      </c>
      <c r="F203" s="81">
        <f>SUM('9.토끼'!B17)</f>
        <v>18</v>
      </c>
      <c r="G203" s="82">
        <f>SUM('9.토끼'!B37)</f>
        <v>136</v>
      </c>
      <c r="H203" s="31">
        <f t="shared" si="38"/>
        <v>-72</v>
      </c>
      <c r="I203" s="32">
        <f t="shared" si="39"/>
        <v>-16</v>
      </c>
      <c r="J203" s="35">
        <f t="shared" si="40"/>
        <v>0.65384615384615385</v>
      </c>
      <c r="K203" s="36">
        <f t="shared" si="41"/>
        <v>0.89473684210526316</v>
      </c>
    </row>
    <row r="204" spans="1:11" ht="23.1" customHeight="1" x14ac:dyDescent="0.15">
      <c r="A204" s="11" t="s">
        <v>251</v>
      </c>
      <c r="B204" s="79">
        <v>80</v>
      </c>
      <c r="C204" s="79">
        <v>748</v>
      </c>
      <c r="D204" s="80">
        <v>60</v>
      </c>
      <c r="E204" s="71">
        <v>474</v>
      </c>
      <c r="F204" s="81">
        <f>SUM('9.토끼'!B18)</f>
        <v>66</v>
      </c>
      <c r="G204" s="82">
        <f>SUM('9.토끼'!B38)</f>
        <v>599</v>
      </c>
      <c r="H204" s="31">
        <f t="shared" si="38"/>
        <v>-149</v>
      </c>
      <c r="I204" s="32">
        <f t="shared" si="39"/>
        <v>125</v>
      </c>
      <c r="J204" s="35">
        <f t="shared" si="40"/>
        <v>0.80080213903743314</v>
      </c>
      <c r="K204" s="36">
        <f t="shared" si="41"/>
        <v>1.2637130801687764</v>
      </c>
    </row>
    <row r="205" spans="1:11" ht="23.1" customHeight="1" x14ac:dyDescent="0.15">
      <c r="A205" s="11" t="s">
        <v>242</v>
      </c>
      <c r="B205" s="79">
        <v>47</v>
      </c>
      <c r="C205" s="79">
        <v>630</v>
      </c>
      <c r="D205" s="80">
        <v>44</v>
      </c>
      <c r="E205" s="71">
        <v>587</v>
      </c>
      <c r="F205" s="81">
        <f>SUM('9.토끼'!B19)</f>
        <v>45</v>
      </c>
      <c r="G205" s="82">
        <f>SUM('9.토끼'!B39)</f>
        <v>504</v>
      </c>
      <c r="H205" s="31">
        <f t="shared" si="38"/>
        <v>-126</v>
      </c>
      <c r="I205" s="32">
        <f t="shared" si="39"/>
        <v>-83</v>
      </c>
      <c r="J205" s="35">
        <f t="shared" si="40"/>
        <v>0.8</v>
      </c>
      <c r="K205" s="36">
        <f t="shared" si="41"/>
        <v>0.858603066439523</v>
      </c>
    </row>
    <row r="206" spans="1:11" ht="23.1" customHeight="1" thickBot="1" x14ac:dyDescent="0.2">
      <c r="A206" s="12" t="s">
        <v>247</v>
      </c>
      <c r="B206" s="83">
        <v>20</v>
      </c>
      <c r="C206" s="83">
        <v>258</v>
      </c>
      <c r="D206" s="84">
        <v>16</v>
      </c>
      <c r="E206" s="75">
        <v>147</v>
      </c>
      <c r="F206" s="85">
        <f>SUM('9.토끼'!B20)</f>
        <v>13</v>
      </c>
      <c r="G206" s="86">
        <f>SUM('9.토끼'!B40)</f>
        <v>144</v>
      </c>
      <c r="H206" s="33">
        <f t="shared" si="38"/>
        <v>-114</v>
      </c>
      <c r="I206" s="34">
        <f t="shared" si="39"/>
        <v>-3</v>
      </c>
      <c r="J206" s="37">
        <f t="shared" si="40"/>
        <v>0.55813953488372092</v>
      </c>
      <c r="K206" s="38">
        <f t="shared" si="41"/>
        <v>0.97959183673469385</v>
      </c>
    </row>
    <row r="207" spans="1:11" ht="23.1" customHeight="1" x14ac:dyDescent="0.15">
      <c r="B207" s="87"/>
      <c r="C207" s="87"/>
      <c r="D207" s="78"/>
      <c r="E207" s="78"/>
      <c r="F207" s="87"/>
      <c r="G207" s="87"/>
    </row>
    <row r="208" spans="1:11" ht="23.1" customHeight="1" thickBot="1" x14ac:dyDescent="0.3">
      <c r="A208" s="30" t="s">
        <v>250</v>
      </c>
      <c r="B208" s="87"/>
      <c r="C208" s="87"/>
      <c r="D208" s="78"/>
      <c r="E208" s="78"/>
      <c r="F208" s="87"/>
      <c r="G208" s="87"/>
      <c r="I208" s="39"/>
      <c r="J208" s="39"/>
      <c r="K208" s="39" t="s">
        <v>172</v>
      </c>
    </row>
    <row r="209" spans="1:11" ht="23.1" customHeight="1" x14ac:dyDescent="0.15">
      <c r="A209" s="477" t="s">
        <v>355</v>
      </c>
      <c r="B209" s="96" t="s">
        <v>393</v>
      </c>
      <c r="C209" s="107"/>
      <c r="D209" s="96" t="s">
        <v>394</v>
      </c>
      <c r="E209" s="97"/>
      <c r="F209" s="98" t="s">
        <v>396</v>
      </c>
      <c r="G209" s="97"/>
      <c r="H209" s="99" t="s">
        <v>356</v>
      </c>
      <c r="I209" s="100"/>
      <c r="J209" s="100" t="s">
        <v>357</v>
      </c>
      <c r="K209" s="101"/>
    </row>
    <row r="210" spans="1:11" ht="23.1" customHeight="1" x14ac:dyDescent="0.15">
      <c r="A210" s="478"/>
      <c r="B210" s="102" t="s">
        <v>358</v>
      </c>
      <c r="C210" s="102" t="s">
        <v>359</v>
      </c>
      <c r="D210" s="102" t="s">
        <v>358</v>
      </c>
      <c r="E210" s="103" t="s">
        <v>360</v>
      </c>
      <c r="F210" s="104" t="s">
        <v>358</v>
      </c>
      <c r="G210" s="105" t="s">
        <v>361</v>
      </c>
      <c r="H210" s="106" t="s">
        <v>228</v>
      </c>
      <c r="I210" s="102" t="s">
        <v>229</v>
      </c>
      <c r="J210" s="102" t="s">
        <v>227</v>
      </c>
      <c r="K210" s="105" t="s">
        <v>230</v>
      </c>
    </row>
    <row r="211" spans="1:11" ht="23.1" customHeight="1" x14ac:dyDescent="0.15">
      <c r="A211" s="11" t="s">
        <v>235</v>
      </c>
      <c r="B211" s="79">
        <v>22764</v>
      </c>
      <c r="C211" s="79">
        <v>86838</v>
      </c>
      <c r="D211" s="80">
        <v>22627</v>
      </c>
      <c r="E211" s="71">
        <v>84141</v>
      </c>
      <c r="F211" s="81">
        <f>SUM('10.개'!B6)</f>
        <v>21475</v>
      </c>
      <c r="G211" s="82">
        <f>SUM('10.개'!J6)</f>
        <v>78375</v>
      </c>
      <c r="H211" s="31">
        <f t="shared" ref="H211:H226" si="42">SUM(G211-C211)</f>
        <v>-8463</v>
      </c>
      <c r="I211" s="32">
        <f t="shared" ref="I211:I226" si="43">SUM(G211-E211)</f>
        <v>-5766</v>
      </c>
      <c r="J211" s="35">
        <f>IFERROR(G211/C211,"")</f>
        <v>0.90254266565328545</v>
      </c>
      <c r="K211" s="36">
        <f>IFERROR(G211/E211,"")</f>
        <v>0.93147217171176955</v>
      </c>
    </row>
    <row r="212" spans="1:11" ht="23.1" customHeight="1" x14ac:dyDescent="0.15">
      <c r="A212" s="11" t="s">
        <v>256</v>
      </c>
      <c r="B212" s="79">
        <v>1573</v>
      </c>
      <c r="C212" s="79">
        <v>8487</v>
      </c>
      <c r="D212" s="80">
        <v>1518</v>
      </c>
      <c r="E212" s="71">
        <v>8140</v>
      </c>
      <c r="F212" s="81">
        <f>SUM('10.개'!B7)</f>
        <v>1499</v>
      </c>
      <c r="G212" s="82">
        <f>SUM('10.개'!J7)</f>
        <v>7542</v>
      </c>
      <c r="H212" s="31">
        <f t="shared" si="42"/>
        <v>-945</v>
      </c>
      <c r="I212" s="32">
        <f t="shared" si="43"/>
        <v>-598</v>
      </c>
      <c r="J212" s="35">
        <f t="shared" ref="J212:J226" si="44">IFERROR(G212/C212,"")</f>
        <v>0.88865323435843058</v>
      </c>
      <c r="K212" s="36">
        <f t="shared" ref="K212:K226" si="45">IFERROR(G212/E212,"")</f>
        <v>0.92653562653562649</v>
      </c>
    </row>
    <row r="213" spans="1:11" ht="23.1" customHeight="1" x14ac:dyDescent="0.15">
      <c r="A213" s="11" t="s">
        <v>244</v>
      </c>
      <c r="B213" s="79">
        <v>1604</v>
      </c>
      <c r="C213" s="79">
        <v>10145</v>
      </c>
      <c r="D213" s="80">
        <v>1665</v>
      </c>
      <c r="E213" s="71">
        <v>8465</v>
      </c>
      <c r="F213" s="81">
        <f>SUM('10.개'!B8)</f>
        <v>1849</v>
      </c>
      <c r="G213" s="82">
        <f>SUM('10.개'!J8)</f>
        <v>6885</v>
      </c>
      <c r="H213" s="31">
        <f t="shared" si="42"/>
        <v>-3260</v>
      </c>
      <c r="I213" s="32">
        <f t="shared" si="43"/>
        <v>-1580</v>
      </c>
      <c r="J213" s="35">
        <f t="shared" si="44"/>
        <v>0.67865943814687035</v>
      </c>
      <c r="K213" s="36">
        <f t="shared" si="45"/>
        <v>0.81334908446544596</v>
      </c>
    </row>
    <row r="214" spans="1:11" ht="23.1" customHeight="1" x14ac:dyDescent="0.15">
      <c r="A214" s="11" t="s">
        <v>257</v>
      </c>
      <c r="B214" s="79">
        <v>1716</v>
      </c>
      <c r="C214" s="79">
        <v>4777</v>
      </c>
      <c r="D214" s="80">
        <v>1863</v>
      </c>
      <c r="E214" s="71">
        <v>5231</v>
      </c>
      <c r="F214" s="81">
        <f>SUM('10.개'!B9)</f>
        <v>1860</v>
      </c>
      <c r="G214" s="82">
        <f>SUM('10.개'!J9)</f>
        <v>5141</v>
      </c>
      <c r="H214" s="31">
        <f t="shared" si="42"/>
        <v>364</v>
      </c>
      <c r="I214" s="32">
        <f t="shared" si="43"/>
        <v>-90</v>
      </c>
      <c r="J214" s="35">
        <f t="shared" si="44"/>
        <v>1.0761984509106133</v>
      </c>
      <c r="K214" s="36">
        <f t="shared" si="45"/>
        <v>0.98279487669661636</v>
      </c>
    </row>
    <row r="215" spans="1:11" ht="23.1" customHeight="1" x14ac:dyDescent="0.15">
      <c r="A215" s="11" t="s">
        <v>249</v>
      </c>
      <c r="B215" s="79">
        <v>761</v>
      </c>
      <c r="C215" s="79">
        <v>5062</v>
      </c>
      <c r="D215" s="80">
        <v>514</v>
      </c>
      <c r="E215" s="71">
        <v>7056</v>
      </c>
      <c r="F215" s="81">
        <f>SUM('10.개'!B10)</f>
        <v>447</v>
      </c>
      <c r="G215" s="82">
        <f>SUM('10.개'!J10)</f>
        <v>6650</v>
      </c>
      <c r="H215" s="31">
        <f t="shared" si="42"/>
        <v>1588</v>
      </c>
      <c r="I215" s="32">
        <f t="shared" si="43"/>
        <v>-406</v>
      </c>
      <c r="J215" s="35">
        <f t="shared" si="44"/>
        <v>1.3137099960489924</v>
      </c>
      <c r="K215" s="36">
        <f t="shared" si="45"/>
        <v>0.94246031746031744</v>
      </c>
    </row>
    <row r="216" spans="1:11" ht="23.1" customHeight="1" x14ac:dyDescent="0.15">
      <c r="A216" s="11" t="s">
        <v>254</v>
      </c>
      <c r="B216" s="79">
        <v>2870</v>
      </c>
      <c r="C216" s="79">
        <v>7308</v>
      </c>
      <c r="D216" s="80">
        <v>3068</v>
      </c>
      <c r="E216" s="71">
        <v>6645</v>
      </c>
      <c r="F216" s="81">
        <f>SUM('10.개'!B11)</f>
        <v>2781</v>
      </c>
      <c r="G216" s="82">
        <f>SUM('10.개'!J11)</f>
        <v>5674</v>
      </c>
      <c r="H216" s="31">
        <f t="shared" si="42"/>
        <v>-1634</v>
      </c>
      <c r="I216" s="32">
        <f t="shared" si="43"/>
        <v>-971</v>
      </c>
      <c r="J216" s="35">
        <f t="shared" si="44"/>
        <v>0.77640941434044886</v>
      </c>
      <c r="K216" s="36">
        <f t="shared" si="45"/>
        <v>0.85387509405568096</v>
      </c>
    </row>
    <row r="217" spans="1:11" ht="23.1" customHeight="1" x14ac:dyDescent="0.15">
      <c r="A217" s="11" t="s">
        <v>245</v>
      </c>
      <c r="B217" s="79">
        <v>1541</v>
      </c>
      <c r="C217" s="79">
        <v>6398</v>
      </c>
      <c r="D217" s="80">
        <v>1533</v>
      </c>
      <c r="E217" s="71">
        <v>6299</v>
      </c>
      <c r="F217" s="81">
        <f>SUM('10.개'!B12)</f>
        <v>1523</v>
      </c>
      <c r="G217" s="82">
        <f>SUM('10.개'!J12)</f>
        <v>7203</v>
      </c>
      <c r="H217" s="31">
        <f t="shared" si="42"/>
        <v>805</v>
      </c>
      <c r="I217" s="32">
        <f t="shared" si="43"/>
        <v>904</v>
      </c>
      <c r="J217" s="35">
        <f t="shared" si="44"/>
        <v>1.12582056892779</v>
      </c>
      <c r="K217" s="36">
        <f t="shared" si="45"/>
        <v>1.1435148436259723</v>
      </c>
    </row>
    <row r="218" spans="1:11" ht="23.1" customHeight="1" x14ac:dyDescent="0.15">
      <c r="A218" s="11" t="s">
        <v>255</v>
      </c>
      <c r="B218" s="79">
        <v>73</v>
      </c>
      <c r="C218" s="79">
        <v>371</v>
      </c>
      <c r="D218" s="80">
        <v>78</v>
      </c>
      <c r="E218" s="71">
        <v>362</v>
      </c>
      <c r="F218" s="81">
        <f>SUM('10.개'!B13)</f>
        <v>1</v>
      </c>
      <c r="G218" s="82">
        <f>SUM('10.개'!J13)</f>
        <v>200</v>
      </c>
      <c r="H218" s="31">
        <f t="shared" si="42"/>
        <v>-171</v>
      </c>
      <c r="I218" s="32">
        <f t="shared" si="43"/>
        <v>-162</v>
      </c>
      <c r="J218" s="35">
        <f t="shared" si="44"/>
        <v>0.53908355795148244</v>
      </c>
      <c r="K218" s="36">
        <f t="shared" si="45"/>
        <v>0.5524861878453039</v>
      </c>
    </row>
    <row r="219" spans="1:11" ht="23.1" customHeight="1" x14ac:dyDescent="0.15">
      <c r="A219" s="11" t="s">
        <v>239</v>
      </c>
      <c r="B219" s="79">
        <v>1398</v>
      </c>
      <c r="C219" s="79">
        <v>7830</v>
      </c>
      <c r="D219" s="80">
        <v>1433</v>
      </c>
      <c r="E219" s="71">
        <v>7585</v>
      </c>
      <c r="F219" s="81">
        <f>SUM('10.개'!B14)</f>
        <v>1336</v>
      </c>
      <c r="G219" s="82">
        <f>SUM('10.개'!J14)</f>
        <v>7602</v>
      </c>
      <c r="H219" s="31">
        <f t="shared" si="42"/>
        <v>-228</v>
      </c>
      <c r="I219" s="32">
        <f t="shared" si="43"/>
        <v>17</v>
      </c>
      <c r="J219" s="35">
        <f t="shared" si="44"/>
        <v>0.9708812260536398</v>
      </c>
      <c r="K219" s="36">
        <f t="shared" si="45"/>
        <v>1.0022412656558999</v>
      </c>
    </row>
    <row r="220" spans="1:11" ht="23.1" customHeight="1" x14ac:dyDescent="0.15">
      <c r="A220" s="11" t="s">
        <v>241</v>
      </c>
      <c r="B220" s="79">
        <v>1760</v>
      </c>
      <c r="C220" s="79">
        <v>7043</v>
      </c>
      <c r="D220" s="80">
        <v>1695</v>
      </c>
      <c r="E220" s="71">
        <v>6775</v>
      </c>
      <c r="F220" s="81">
        <f>SUM('10.개'!B15)</f>
        <v>1764</v>
      </c>
      <c r="G220" s="82">
        <f>SUM('10.개'!J15)</f>
        <v>6527</v>
      </c>
      <c r="H220" s="31">
        <f t="shared" si="42"/>
        <v>-516</v>
      </c>
      <c r="I220" s="32">
        <f t="shared" si="43"/>
        <v>-248</v>
      </c>
      <c r="J220" s="35">
        <f t="shared" si="44"/>
        <v>0.92673576600880303</v>
      </c>
      <c r="K220" s="36">
        <f t="shared" si="45"/>
        <v>0.96339483394833947</v>
      </c>
    </row>
    <row r="221" spans="1:11" ht="23.1" customHeight="1" x14ac:dyDescent="0.15">
      <c r="A221" s="11" t="s">
        <v>252</v>
      </c>
      <c r="B221" s="66">
        <v>2112</v>
      </c>
      <c r="C221" s="66">
        <v>6638</v>
      </c>
      <c r="D221" s="80">
        <v>1986</v>
      </c>
      <c r="E221" s="71">
        <v>5659</v>
      </c>
      <c r="F221" s="81">
        <f>SUM('10.개'!B16)</f>
        <v>2157</v>
      </c>
      <c r="G221" s="82">
        <f>SUM('10.개'!J16)</f>
        <v>6027</v>
      </c>
      <c r="H221" s="31">
        <f t="shared" si="42"/>
        <v>-611</v>
      </c>
      <c r="I221" s="32">
        <f t="shared" si="43"/>
        <v>368</v>
      </c>
      <c r="J221" s="35">
        <f t="shared" si="44"/>
        <v>0.90795420307321484</v>
      </c>
      <c r="K221" s="36">
        <f t="shared" si="45"/>
        <v>1.0650291570948931</v>
      </c>
    </row>
    <row r="222" spans="1:11" ht="23.1" customHeight="1" x14ac:dyDescent="0.15">
      <c r="A222" s="11" t="s">
        <v>246</v>
      </c>
      <c r="B222" s="79">
        <v>1113</v>
      </c>
      <c r="C222" s="79">
        <v>5747</v>
      </c>
      <c r="D222" s="80">
        <v>1055</v>
      </c>
      <c r="E222" s="71">
        <v>5054</v>
      </c>
      <c r="F222" s="81">
        <f>SUM('10.개'!B17)</f>
        <v>1011</v>
      </c>
      <c r="G222" s="82">
        <f>SUM('10.개'!J17)</f>
        <v>4953</v>
      </c>
      <c r="H222" s="31">
        <f t="shared" si="42"/>
        <v>-794</v>
      </c>
      <c r="I222" s="32">
        <f t="shared" si="43"/>
        <v>-101</v>
      </c>
      <c r="J222" s="35">
        <f t="shared" si="44"/>
        <v>0.86184096050113101</v>
      </c>
      <c r="K222" s="36">
        <f t="shared" si="45"/>
        <v>0.98001582904629991</v>
      </c>
    </row>
    <row r="223" spans="1:11" ht="23.1" customHeight="1" x14ac:dyDescent="0.15">
      <c r="A223" s="11" t="s">
        <v>253</v>
      </c>
      <c r="B223" s="79">
        <v>1237</v>
      </c>
      <c r="C223" s="79">
        <v>3149</v>
      </c>
      <c r="D223" s="80">
        <v>1240</v>
      </c>
      <c r="E223" s="71">
        <v>3080</v>
      </c>
      <c r="F223" s="81">
        <f>SUM('10.개'!B18)</f>
        <v>1433</v>
      </c>
      <c r="G223" s="82">
        <f>SUM('10.개'!J18)</f>
        <v>3236</v>
      </c>
      <c r="H223" s="31">
        <f t="shared" si="42"/>
        <v>87</v>
      </c>
      <c r="I223" s="32">
        <f t="shared" si="43"/>
        <v>156</v>
      </c>
      <c r="J223" s="35">
        <f t="shared" si="44"/>
        <v>1.0276278183550334</v>
      </c>
      <c r="K223" s="36">
        <f t="shared" si="45"/>
        <v>1.0506493506493506</v>
      </c>
    </row>
    <row r="224" spans="1:11" ht="23.1" customHeight="1" x14ac:dyDescent="0.15">
      <c r="A224" s="11" t="s">
        <v>251</v>
      </c>
      <c r="B224" s="79">
        <v>1548</v>
      </c>
      <c r="C224" s="79">
        <v>7012</v>
      </c>
      <c r="D224" s="80">
        <v>1487</v>
      </c>
      <c r="E224" s="71">
        <v>6245</v>
      </c>
      <c r="F224" s="81">
        <f>SUM('10.개'!B19)</f>
        <v>1572</v>
      </c>
      <c r="G224" s="82">
        <f>SUM('10.개'!J19)</f>
        <v>5990</v>
      </c>
      <c r="H224" s="31">
        <f t="shared" si="42"/>
        <v>-1022</v>
      </c>
      <c r="I224" s="32">
        <f t="shared" si="43"/>
        <v>-255</v>
      </c>
      <c r="J224" s="35">
        <f t="shared" si="44"/>
        <v>0.85424985738733594</v>
      </c>
      <c r="K224" s="36">
        <f t="shared" si="45"/>
        <v>0.95916733386709363</v>
      </c>
    </row>
    <row r="225" spans="1:11" ht="23.1" customHeight="1" x14ac:dyDescent="0.15">
      <c r="A225" s="11" t="s">
        <v>242</v>
      </c>
      <c r="B225" s="79">
        <v>2219</v>
      </c>
      <c r="C225" s="79">
        <v>4339</v>
      </c>
      <c r="D225" s="80">
        <v>1943</v>
      </c>
      <c r="E225" s="71">
        <v>4455</v>
      </c>
      <c r="F225" s="81">
        <f>SUM('10.개'!B20)</f>
        <v>2238</v>
      </c>
      <c r="G225" s="82">
        <f>SUM('10.개'!J20)</f>
        <v>4633</v>
      </c>
      <c r="H225" s="31">
        <f t="shared" si="42"/>
        <v>294</v>
      </c>
      <c r="I225" s="32">
        <f t="shared" si="43"/>
        <v>178</v>
      </c>
      <c r="J225" s="35">
        <f t="shared" si="44"/>
        <v>1.0677575478220789</v>
      </c>
      <c r="K225" s="36">
        <f t="shared" si="45"/>
        <v>1.0399551066217734</v>
      </c>
    </row>
    <row r="226" spans="1:11" ht="23.1" customHeight="1" thickBot="1" x14ac:dyDescent="0.2">
      <c r="A226" s="12" t="s">
        <v>247</v>
      </c>
      <c r="B226" s="83">
        <v>1239</v>
      </c>
      <c r="C226" s="83">
        <v>2532</v>
      </c>
      <c r="D226" s="84">
        <v>1549</v>
      </c>
      <c r="E226" s="75">
        <v>3090</v>
      </c>
      <c r="F226" s="85">
        <f>SUM('10.개'!B21)</f>
        <v>4</v>
      </c>
      <c r="G226" s="86">
        <f>SUM('10.개'!J21)</f>
        <v>112</v>
      </c>
      <c r="H226" s="33">
        <f t="shared" si="42"/>
        <v>-2420</v>
      </c>
      <c r="I226" s="34">
        <f t="shared" si="43"/>
        <v>-2978</v>
      </c>
      <c r="J226" s="37">
        <f t="shared" si="44"/>
        <v>4.4233807266982623E-2</v>
      </c>
      <c r="K226" s="38">
        <f t="shared" si="45"/>
        <v>3.6245954692556634E-2</v>
      </c>
    </row>
    <row r="227" spans="1:11" ht="23.1" customHeight="1" x14ac:dyDescent="0.15">
      <c r="B227" s="87"/>
      <c r="C227" s="87"/>
      <c r="D227" s="78"/>
      <c r="E227" s="78"/>
      <c r="F227" s="87"/>
      <c r="G227" s="87"/>
    </row>
    <row r="228" spans="1:11" ht="23.1" customHeight="1" thickBot="1" x14ac:dyDescent="0.3">
      <c r="A228" s="30" t="s">
        <v>312</v>
      </c>
      <c r="B228" s="87"/>
      <c r="C228" s="87"/>
      <c r="D228" s="78"/>
      <c r="E228" s="78"/>
      <c r="F228" s="87"/>
      <c r="G228" s="87"/>
      <c r="I228" s="39"/>
      <c r="J228" s="39"/>
      <c r="K228" s="39" t="s">
        <v>175</v>
      </c>
    </row>
    <row r="229" spans="1:11" ht="23.1" customHeight="1" x14ac:dyDescent="0.15">
      <c r="A229" s="477" t="s">
        <v>355</v>
      </c>
      <c r="B229" s="96" t="s">
        <v>393</v>
      </c>
      <c r="C229" s="107"/>
      <c r="D229" s="96" t="s">
        <v>394</v>
      </c>
      <c r="E229" s="97"/>
      <c r="F229" s="98" t="s">
        <v>396</v>
      </c>
      <c r="G229" s="97"/>
      <c r="H229" s="99" t="s">
        <v>356</v>
      </c>
      <c r="I229" s="100"/>
      <c r="J229" s="100" t="s">
        <v>357</v>
      </c>
      <c r="K229" s="101"/>
    </row>
    <row r="230" spans="1:11" ht="23.1" customHeight="1" x14ac:dyDescent="0.15">
      <c r="A230" s="478"/>
      <c r="B230" s="102" t="s">
        <v>358</v>
      </c>
      <c r="C230" s="102" t="s">
        <v>359</v>
      </c>
      <c r="D230" s="102" t="s">
        <v>358</v>
      </c>
      <c r="E230" s="103" t="s">
        <v>360</v>
      </c>
      <c r="F230" s="104" t="s">
        <v>358</v>
      </c>
      <c r="G230" s="105" t="s">
        <v>361</v>
      </c>
      <c r="H230" s="106" t="s">
        <v>228</v>
      </c>
      <c r="I230" s="102" t="s">
        <v>229</v>
      </c>
      <c r="J230" s="102" t="s">
        <v>227</v>
      </c>
      <c r="K230" s="105" t="s">
        <v>230</v>
      </c>
    </row>
    <row r="231" spans="1:11" ht="23.1" customHeight="1" x14ac:dyDescent="0.15">
      <c r="A231" s="11" t="s">
        <v>235</v>
      </c>
      <c r="B231" s="79">
        <v>147</v>
      </c>
      <c r="C231" s="79">
        <v>281800</v>
      </c>
      <c r="D231" s="80">
        <v>165</v>
      </c>
      <c r="E231" s="71">
        <v>443858</v>
      </c>
      <c r="F231" s="81">
        <f>SUM('11.오리'!B5)</f>
        <v>170</v>
      </c>
      <c r="G231" s="82">
        <f>SUM('11.오리'!B25)</f>
        <v>327974</v>
      </c>
      <c r="H231" s="31">
        <f t="shared" ref="H231:H246" si="46">SUM(G231-C231)</f>
        <v>46174</v>
      </c>
      <c r="I231" s="32">
        <f t="shared" ref="I231:I246" si="47">SUM(G231-E231)</f>
        <v>-115884</v>
      </c>
      <c r="J231" s="35">
        <f>IFERROR(G231/C231,"")</f>
        <v>1.1638537970191625</v>
      </c>
      <c r="K231" s="36">
        <f>IFERROR(G231/E231,"")</f>
        <v>0.73891650032217515</v>
      </c>
    </row>
    <row r="232" spans="1:11" ht="23.1" customHeight="1" x14ac:dyDescent="0.15">
      <c r="A232" s="11" t="s">
        <v>256</v>
      </c>
      <c r="B232" s="79">
        <v>16</v>
      </c>
      <c r="C232" s="79">
        <v>118031</v>
      </c>
      <c r="D232" s="80">
        <v>24</v>
      </c>
      <c r="E232" s="71">
        <v>300023</v>
      </c>
      <c r="F232" s="81">
        <f>SUM('11.오리'!B6)</f>
        <v>23</v>
      </c>
      <c r="G232" s="82">
        <f>SUM('11.오리'!B26)</f>
        <v>189053</v>
      </c>
      <c r="H232" s="31">
        <f t="shared" si="46"/>
        <v>71022</v>
      </c>
      <c r="I232" s="32">
        <f t="shared" si="47"/>
        <v>-110970</v>
      </c>
      <c r="J232" s="35">
        <f t="shared" ref="J232:J246" si="48">IFERROR(G232/C232,"")</f>
        <v>1.6017232760884852</v>
      </c>
      <c r="K232" s="36">
        <f t="shared" ref="K232:K246" si="49">IFERROR(G232/E232,"")</f>
        <v>0.63012835682597668</v>
      </c>
    </row>
    <row r="233" spans="1:11" ht="23.1" customHeight="1" x14ac:dyDescent="0.15">
      <c r="A233" s="11" t="s">
        <v>244</v>
      </c>
      <c r="B233" s="79">
        <v>7</v>
      </c>
      <c r="C233" s="79">
        <v>13473</v>
      </c>
      <c r="D233" s="80">
        <v>11</v>
      </c>
      <c r="E233" s="71">
        <v>8215</v>
      </c>
      <c r="F233" s="81">
        <f>SUM('11.오리'!B7)</f>
        <v>13</v>
      </c>
      <c r="G233" s="82">
        <f>SUM('11.오리'!B27)</f>
        <v>208</v>
      </c>
      <c r="H233" s="31">
        <f t="shared" si="46"/>
        <v>-13265</v>
      </c>
      <c r="I233" s="32">
        <f t="shared" si="47"/>
        <v>-8007</v>
      </c>
      <c r="J233" s="35">
        <f t="shared" si="48"/>
        <v>1.5438283975358123E-2</v>
      </c>
      <c r="K233" s="36">
        <f t="shared" si="49"/>
        <v>2.5319537431527692E-2</v>
      </c>
    </row>
    <row r="234" spans="1:11" ht="23.1" customHeight="1" x14ac:dyDescent="0.15">
      <c r="A234" s="11" t="s">
        <v>257</v>
      </c>
      <c r="B234" s="79">
        <v>13</v>
      </c>
      <c r="C234" s="79">
        <v>125</v>
      </c>
      <c r="D234" s="80">
        <v>17</v>
      </c>
      <c r="E234" s="71">
        <v>92</v>
      </c>
      <c r="F234" s="81">
        <f>SUM('11.오리'!B8)</f>
        <v>15</v>
      </c>
      <c r="G234" s="82">
        <f>SUM('11.오리'!B28)</f>
        <v>76</v>
      </c>
      <c r="H234" s="31">
        <f t="shared" si="46"/>
        <v>-49</v>
      </c>
      <c r="I234" s="32">
        <f t="shared" si="47"/>
        <v>-16</v>
      </c>
      <c r="J234" s="35">
        <f t="shared" si="48"/>
        <v>0.60799999999999998</v>
      </c>
      <c r="K234" s="36">
        <f t="shared" si="49"/>
        <v>0.82608695652173914</v>
      </c>
    </row>
    <row r="235" spans="1:11" ht="23.1" customHeight="1" x14ac:dyDescent="0.15">
      <c r="A235" s="11" t="s">
        <v>249</v>
      </c>
      <c r="B235" s="79">
        <v>0</v>
      </c>
      <c r="C235" s="79">
        <v>0</v>
      </c>
      <c r="D235" s="80">
        <v>6</v>
      </c>
      <c r="E235" s="71">
        <v>33</v>
      </c>
      <c r="F235" s="81">
        <f>SUM('11.오리'!B9)</f>
        <v>0</v>
      </c>
      <c r="G235" s="82">
        <f>SUM('11.오리'!B29)</f>
        <v>0</v>
      </c>
      <c r="H235" s="31">
        <f t="shared" si="46"/>
        <v>0</v>
      </c>
      <c r="I235" s="32">
        <f t="shared" si="47"/>
        <v>-33</v>
      </c>
      <c r="J235" s="35" t="str">
        <f t="shared" si="48"/>
        <v/>
      </c>
      <c r="K235" s="36">
        <f t="shared" si="49"/>
        <v>0</v>
      </c>
    </row>
    <row r="236" spans="1:11" ht="23.1" customHeight="1" x14ac:dyDescent="0.15">
      <c r="A236" s="11" t="s">
        <v>254</v>
      </c>
      <c r="B236" s="79">
        <v>8</v>
      </c>
      <c r="C236" s="79">
        <v>146</v>
      </c>
      <c r="D236" s="80">
        <v>7</v>
      </c>
      <c r="E236" s="71">
        <v>133</v>
      </c>
      <c r="F236" s="81">
        <f>SUM('11.오리'!B10)</f>
        <v>9</v>
      </c>
      <c r="G236" s="82">
        <f>SUM('11.오리'!B30)</f>
        <v>58</v>
      </c>
      <c r="H236" s="31">
        <f t="shared" si="46"/>
        <v>-88</v>
      </c>
      <c r="I236" s="32">
        <f t="shared" si="47"/>
        <v>-75</v>
      </c>
      <c r="J236" s="35">
        <f t="shared" si="48"/>
        <v>0.39726027397260272</v>
      </c>
      <c r="K236" s="36">
        <f t="shared" si="49"/>
        <v>0.43609022556390975</v>
      </c>
    </row>
    <row r="237" spans="1:11" ht="23.1" customHeight="1" x14ac:dyDescent="0.15">
      <c r="A237" s="11" t="s">
        <v>245</v>
      </c>
      <c r="B237" s="79">
        <v>9</v>
      </c>
      <c r="C237" s="79">
        <v>75530</v>
      </c>
      <c r="D237" s="80">
        <v>9</v>
      </c>
      <c r="E237" s="71">
        <v>72580</v>
      </c>
      <c r="F237" s="81">
        <f>SUM('11.오리'!B11)</f>
        <v>9</v>
      </c>
      <c r="G237" s="82">
        <f>SUM('11.오리'!B31)</f>
        <v>75530</v>
      </c>
      <c r="H237" s="31">
        <f t="shared" si="46"/>
        <v>0</v>
      </c>
      <c r="I237" s="32">
        <f t="shared" si="47"/>
        <v>2950</v>
      </c>
      <c r="J237" s="35">
        <f t="shared" si="48"/>
        <v>1</v>
      </c>
      <c r="K237" s="36">
        <f t="shared" si="49"/>
        <v>1.0406448057316064</v>
      </c>
    </row>
    <row r="238" spans="1:11" ht="23.1" customHeight="1" x14ac:dyDescent="0.15">
      <c r="A238" s="11" t="s">
        <v>255</v>
      </c>
      <c r="B238" s="79">
        <v>1</v>
      </c>
      <c r="C238" s="79">
        <v>3</v>
      </c>
      <c r="D238" s="80">
        <v>1</v>
      </c>
      <c r="E238" s="71">
        <v>6</v>
      </c>
      <c r="F238" s="81">
        <f>SUM('11.오리'!B12)</f>
        <v>0</v>
      </c>
      <c r="G238" s="82">
        <f>SUM('11.오리'!B32)</f>
        <v>0</v>
      </c>
      <c r="H238" s="31">
        <f t="shared" si="46"/>
        <v>-3</v>
      </c>
      <c r="I238" s="32">
        <f t="shared" si="47"/>
        <v>-6</v>
      </c>
      <c r="J238" s="35">
        <f t="shared" si="48"/>
        <v>0</v>
      </c>
      <c r="K238" s="36">
        <f t="shared" si="49"/>
        <v>0</v>
      </c>
    </row>
    <row r="239" spans="1:11" ht="23.1" customHeight="1" x14ac:dyDescent="0.15">
      <c r="A239" s="11" t="s">
        <v>239</v>
      </c>
      <c r="B239" s="79">
        <v>8</v>
      </c>
      <c r="C239" s="79">
        <v>49</v>
      </c>
      <c r="D239" s="80">
        <v>15</v>
      </c>
      <c r="E239" s="71">
        <v>75</v>
      </c>
      <c r="F239" s="81">
        <f>SUM('11.오리'!B13)</f>
        <v>14</v>
      </c>
      <c r="G239" s="82">
        <f>SUM('11.오리'!B33)</f>
        <v>78</v>
      </c>
      <c r="H239" s="31">
        <f t="shared" si="46"/>
        <v>29</v>
      </c>
      <c r="I239" s="32">
        <f t="shared" si="47"/>
        <v>3</v>
      </c>
      <c r="J239" s="35">
        <f t="shared" si="48"/>
        <v>1.5918367346938775</v>
      </c>
      <c r="K239" s="36">
        <f t="shared" si="49"/>
        <v>1.04</v>
      </c>
    </row>
    <row r="240" spans="1:11" ht="23.1" customHeight="1" x14ac:dyDescent="0.15">
      <c r="A240" s="11" t="s">
        <v>241</v>
      </c>
      <c r="B240" s="79">
        <v>10</v>
      </c>
      <c r="C240" s="79">
        <v>8229</v>
      </c>
      <c r="D240" s="80">
        <v>10</v>
      </c>
      <c r="E240" s="71">
        <v>8229</v>
      </c>
      <c r="F240" s="81">
        <f>SUM('11.오리'!B14)</f>
        <v>11</v>
      </c>
      <c r="G240" s="82">
        <f>SUM('11.오리'!B34)</f>
        <v>8236</v>
      </c>
      <c r="H240" s="31">
        <f t="shared" si="46"/>
        <v>7</v>
      </c>
      <c r="I240" s="32">
        <f t="shared" si="47"/>
        <v>7</v>
      </c>
      <c r="J240" s="35">
        <f t="shared" si="48"/>
        <v>1.0008506501397496</v>
      </c>
      <c r="K240" s="36">
        <f t="shared" si="49"/>
        <v>1.0008506501397496</v>
      </c>
    </row>
    <row r="241" spans="1:11" ht="23.1" customHeight="1" x14ac:dyDescent="0.15">
      <c r="A241" s="11" t="s">
        <v>252</v>
      </c>
      <c r="B241" s="66">
        <v>12</v>
      </c>
      <c r="C241" s="66">
        <v>6075</v>
      </c>
      <c r="D241" s="80">
        <v>12</v>
      </c>
      <c r="E241" s="71">
        <v>6092</v>
      </c>
      <c r="F241" s="81">
        <f>SUM('11.오리'!B15)</f>
        <v>14</v>
      </c>
      <c r="G241" s="82">
        <f>SUM('11.오리'!B35)</f>
        <v>6279</v>
      </c>
      <c r="H241" s="31">
        <f t="shared" si="46"/>
        <v>204</v>
      </c>
      <c r="I241" s="32">
        <f t="shared" si="47"/>
        <v>187</v>
      </c>
      <c r="J241" s="35">
        <f t="shared" si="48"/>
        <v>1.0335802469135802</v>
      </c>
      <c r="K241" s="36">
        <f t="shared" si="49"/>
        <v>1.0306959947472094</v>
      </c>
    </row>
    <row r="242" spans="1:11" ht="23.1" customHeight="1" x14ac:dyDescent="0.15">
      <c r="A242" s="11" t="s">
        <v>246</v>
      </c>
      <c r="B242" s="79">
        <v>7</v>
      </c>
      <c r="C242" s="79">
        <v>62</v>
      </c>
      <c r="D242" s="80">
        <v>5</v>
      </c>
      <c r="E242" s="71">
        <v>34</v>
      </c>
      <c r="F242" s="81">
        <f>SUM('11.오리'!B16)</f>
        <v>6</v>
      </c>
      <c r="G242" s="82">
        <f>SUM('11.오리'!B36)</f>
        <v>37</v>
      </c>
      <c r="H242" s="31">
        <f t="shared" si="46"/>
        <v>-25</v>
      </c>
      <c r="I242" s="32">
        <f t="shared" si="47"/>
        <v>3</v>
      </c>
      <c r="J242" s="35">
        <f t="shared" si="48"/>
        <v>0.59677419354838712</v>
      </c>
      <c r="K242" s="36">
        <f t="shared" si="49"/>
        <v>1.088235294117647</v>
      </c>
    </row>
    <row r="243" spans="1:11" ht="23.1" customHeight="1" x14ac:dyDescent="0.15">
      <c r="A243" s="11" t="s">
        <v>253</v>
      </c>
      <c r="B243" s="79">
        <v>6</v>
      </c>
      <c r="C243" s="79">
        <v>49021</v>
      </c>
      <c r="D243" s="80">
        <v>8</v>
      </c>
      <c r="E243" s="71">
        <v>48123</v>
      </c>
      <c r="F243" s="81">
        <f>SUM('11.오리'!B17)</f>
        <v>12</v>
      </c>
      <c r="G243" s="82">
        <f>SUM('11.오리'!B37)</f>
        <v>48147</v>
      </c>
      <c r="H243" s="31">
        <f t="shared" si="46"/>
        <v>-874</v>
      </c>
      <c r="I243" s="32">
        <f t="shared" si="47"/>
        <v>24</v>
      </c>
      <c r="J243" s="35">
        <f t="shared" si="48"/>
        <v>0.98217090634625981</v>
      </c>
      <c r="K243" s="36">
        <f t="shared" si="49"/>
        <v>1.0004987220248114</v>
      </c>
    </row>
    <row r="244" spans="1:11" ht="23.1" customHeight="1" x14ac:dyDescent="0.15">
      <c r="A244" s="11" t="s">
        <v>251</v>
      </c>
      <c r="B244" s="79">
        <v>28</v>
      </c>
      <c r="C244" s="79">
        <v>10960</v>
      </c>
      <c r="D244" s="80">
        <v>18</v>
      </c>
      <c r="E244" s="71">
        <v>114</v>
      </c>
      <c r="F244" s="81">
        <f>SUM('11.오리'!B18)</f>
        <v>23</v>
      </c>
      <c r="G244" s="82">
        <f>SUM('11.오리'!B38)</f>
        <v>158</v>
      </c>
      <c r="H244" s="31">
        <f t="shared" si="46"/>
        <v>-10802</v>
      </c>
      <c r="I244" s="32">
        <f t="shared" si="47"/>
        <v>44</v>
      </c>
      <c r="J244" s="35">
        <f t="shared" si="48"/>
        <v>1.4416058394160583E-2</v>
      </c>
      <c r="K244" s="36">
        <f t="shared" si="49"/>
        <v>1.3859649122807018</v>
      </c>
    </row>
    <row r="245" spans="1:11" ht="23.1" customHeight="1" x14ac:dyDescent="0.15">
      <c r="A245" s="11" t="s">
        <v>242</v>
      </c>
      <c r="B245" s="79">
        <v>6</v>
      </c>
      <c r="C245" s="79">
        <v>25</v>
      </c>
      <c r="D245" s="80">
        <v>8</v>
      </c>
      <c r="E245" s="71">
        <v>34</v>
      </c>
      <c r="F245" s="81">
        <f>SUM('11.오리'!B19)</f>
        <v>8</v>
      </c>
      <c r="G245" s="82">
        <f>SUM('11.오리'!B39)</f>
        <v>36</v>
      </c>
      <c r="H245" s="31">
        <f t="shared" si="46"/>
        <v>11</v>
      </c>
      <c r="I245" s="32">
        <f t="shared" si="47"/>
        <v>2</v>
      </c>
      <c r="J245" s="35">
        <f t="shared" si="48"/>
        <v>1.44</v>
      </c>
      <c r="K245" s="36">
        <f t="shared" si="49"/>
        <v>1.0588235294117647</v>
      </c>
    </row>
    <row r="246" spans="1:11" ht="23.1" customHeight="1" thickBot="1" x14ac:dyDescent="0.2">
      <c r="A246" s="12" t="s">
        <v>247</v>
      </c>
      <c r="B246" s="83">
        <v>16</v>
      </c>
      <c r="C246" s="83">
        <v>71</v>
      </c>
      <c r="D246" s="84">
        <v>14</v>
      </c>
      <c r="E246" s="75">
        <v>75</v>
      </c>
      <c r="F246" s="85">
        <f>SUM('11.오리'!B20)</f>
        <v>13</v>
      </c>
      <c r="G246" s="86">
        <f>SUM('11.오리'!B40)</f>
        <v>78</v>
      </c>
      <c r="H246" s="33">
        <f t="shared" si="46"/>
        <v>7</v>
      </c>
      <c r="I246" s="34">
        <f t="shared" si="47"/>
        <v>3</v>
      </c>
      <c r="J246" s="37">
        <f t="shared" si="48"/>
        <v>1.0985915492957747</v>
      </c>
      <c r="K246" s="38">
        <f t="shared" si="49"/>
        <v>1.04</v>
      </c>
    </row>
    <row r="247" spans="1:11" ht="23.1" customHeight="1" x14ac:dyDescent="0.15">
      <c r="B247" s="87"/>
      <c r="C247" s="87"/>
      <c r="D247" s="78"/>
      <c r="E247" s="78"/>
      <c r="F247" s="87"/>
      <c r="G247" s="87"/>
    </row>
    <row r="248" spans="1:11" ht="23.1" customHeight="1" thickBot="1" x14ac:dyDescent="0.3">
      <c r="A248" s="30" t="s">
        <v>306</v>
      </c>
      <c r="B248" s="87"/>
      <c r="C248" s="87"/>
      <c r="D248" s="78"/>
      <c r="E248" s="78"/>
      <c r="F248" s="87"/>
      <c r="G248" s="87"/>
      <c r="I248" s="39"/>
      <c r="J248" s="39"/>
      <c r="K248" s="39" t="s">
        <v>175</v>
      </c>
    </row>
    <row r="249" spans="1:11" ht="23.1" customHeight="1" x14ac:dyDescent="0.15">
      <c r="A249" s="477" t="s">
        <v>355</v>
      </c>
      <c r="B249" s="96" t="s">
        <v>393</v>
      </c>
      <c r="C249" s="107"/>
      <c r="D249" s="96" t="s">
        <v>394</v>
      </c>
      <c r="E249" s="97"/>
      <c r="F249" s="98" t="s">
        <v>396</v>
      </c>
      <c r="G249" s="97"/>
      <c r="H249" s="99" t="s">
        <v>356</v>
      </c>
      <c r="I249" s="100"/>
      <c r="J249" s="100" t="s">
        <v>357</v>
      </c>
      <c r="K249" s="101"/>
    </row>
    <row r="250" spans="1:11" ht="23.1" customHeight="1" x14ac:dyDescent="0.15">
      <c r="A250" s="478"/>
      <c r="B250" s="102" t="s">
        <v>358</v>
      </c>
      <c r="C250" s="102" t="s">
        <v>359</v>
      </c>
      <c r="D250" s="102" t="s">
        <v>358</v>
      </c>
      <c r="E250" s="103" t="s">
        <v>360</v>
      </c>
      <c r="F250" s="104" t="s">
        <v>358</v>
      </c>
      <c r="G250" s="105" t="s">
        <v>361</v>
      </c>
      <c r="H250" s="106" t="s">
        <v>228</v>
      </c>
      <c r="I250" s="102" t="s">
        <v>229</v>
      </c>
      <c r="J250" s="102" t="s">
        <v>227</v>
      </c>
      <c r="K250" s="105" t="s">
        <v>230</v>
      </c>
    </row>
    <row r="251" spans="1:11" ht="23.1" customHeight="1" x14ac:dyDescent="0.15">
      <c r="A251" s="11" t="s">
        <v>235</v>
      </c>
      <c r="B251" s="79">
        <v>63</v>
      </c>
      <c r="C251" s="79">
        <v>209</v>
      </c>
      <c r="D251" s="80">
        <v>78</v>
      </c>
      <c r="E251" s="71">
        <v>273</v>
      </c>
      <c r="F251" s="81">
        <f>SUM('12.칠면조'!B6)</f>
        <v>80</v>
      </c>
      <c r="G251" s="82">
        <f>SUM('12.칠면조'!J6)</f>
        <v>300</v>
      </c>
      <c r="H251" s="31">
        <f t="shared" ref="H251:H266" si="50">SUM(G251-C251)</f>
        <v>91</v>
      </c>
      <c r="I251" s="32">
        <f t="shared" ref="I251:I266" si="51">SUM(G251-E251)</f>
        <v>27</v>
      </c>
      <c r="J251" s="35">
        <f>IFERROR(G251/C251,"")</f>
        <v>1.4354066985645932</v>
      </c>
      <c r="K251" s="36">
        <f>IFERROR(G251/E251,"")</f>
        <v>1.098901098901099</v>
      </c>
    </row>
    <row r="252" spans="1:11" ht="23.1" customHeight="1" x14ac:dyDescent="0.15">
      <c r="A252" s="11" t="s">
        <v>256</v>
      </c>
      <c r="B252" s="79">
        <v>3</v>
      </c>
      <c r="C252" s="79">
        <v>13</v>
      </c>
      <c r="D252" s="80">
        <v>3</v>
      </c>
      <c r="E252" s="71">
        <v>4</v>
      </c>
      <c r="F252" s="81">
        <f>SUM('12.칠면조'!B7)</f>
        <v>4</v>
      </c>
      <c r="G252" s="82">
        <f>SUM('12.칠면조'!J7)</f>
        <v>5</v>
      </c>
      <c r="H252" s="31">
        <f t="shared" si="50"/>
        <v>-8</v>
      </c>
      <c r="I252" s="32">
        <f t="shared" si="51"/>
        <v>1</v>
      </c>
      <c r="J252" s="35">
        <f t="shared" ref="J252:J266" si="52">IFERROR(G252/C252,"")</f>
        <v>0.38461538461538464</v>
      </c>
      <c r="K252" s="36">
        <f t="shared" ref="K252:K266" si="53">IFERROR(G252/E252,"")</f>
        <v>1.25</v>
      </c>
    </row>
    <row r="253" spans="1:11" ht="23.1" customHeight="1" x14ac:dyDescent="0.15">
      <c r="A253" s="11" t="s">
        <v>244</v>
      </c>
      <c r="B253" s="79">
        <v>12</v>
      </c>
      <c r="C253" s="79">
        <v>43</v>
      </c>
      <c r="D253" s="80">
        <v>13</v>
      </c>
      <c r="E253" s="71">
        <v>38</v>
      </c>
      <c r="F253" s="81">
        <f>SUM('12.칠면조'!B8)</f>
        <v>10</v>
      </c>
      <c r="G253" s="82">
        <f>SUM('12.칠면조'!J8)</f>
        <v>31</v>
      </c>
      <c r="H253" s="31">
        <f t="shared" si="50"/>
        <v>-12</v>
      </c>
      <c r="I253" s="32">
        <f t="shared" si="51"/>
        <v>-7</v>
      </c>
      <c r="J253" s="35">
        <f t="shared" si="52"/>
        <v>0.72093023255813948</v>
      </c>
      <c r="K253" s="36">
        <f t="shared" si="53"/>
        <v>0.81578947368421051</v>
      </c>
    </row>
    <row r="254" spans="1:11" ht="23.1" customHeight="1" x14ac:dyDescent="0.15">
      <c r="A254" s="11" t="s">
        <v>257</v>
      </c>
      <c r="B254" s="79">
        <v>3</v>
      </c>
      <c r="C254" s="79">
        <v>7</v>
      </c>
      <c r="D254" s="80">
        <v>7</v>
      </c>
      <c r="E254" s="71">
        <v>21</v>
      </c>
      <c r="F254" s="81">
        <f>SUM('12.칠면조'!B9)</f>
        <v>6</v>
      </c>
      <c r="G254" s="82">
        <f>SUM('12.칠면조'!J9)</f>
        <v>39</v>
      </c>
      <c r="H254" s="31">
        <f t="shared" si="50"/>
        <v>32</v>
      </c>
      <c r="I254" s="32">
        <f t="shared" si="51"/>
        <v>18</v>
      </c>
      <c r="J254" s="35">
        <f t="shared" si="52"/>
        <v>5.5714285714285712</v>
      </c>
      <c r="K254" s="36">
        <f t="shared" si="53"/>
        <v>1.8571428571428572</v>
      </c>
    </row>
    <row r="255" spans="1:11" ht="23.1" customHeight="1" x14ac:dyDescent="0.15">
      <c r="A255" s="11" t="s">
        <v>249</v>
      </c>
      <c r="B255" s="79">
        <v>0</v>
      </c>
      <c r="C255" s="79">
        <v>0</v>
      </c>
      <c r="D255" s="80">
        <v>3</v>
      </c>
      <c r="E255" s="71">
        <v>33</v>
      </c>
      <c r="F255" s="81">
        <f>SUM('12.칠면조'!B10)</f>
        <v>0</v>
      </c>
      <c r="G255" s="82">
        <f>SUM('12.칠면조'!J10)</f>
        <v>0</v>
      </c>
      <c r="H255" s="31">
        <f t="shared" si="50"/>
        <v>0</v>
      </c>
      <c r="I255" s="32">
        <f t="shared" si="51"/>
        <v>-33</v>
      </c>
      <c r="J255" s="35" t="str">
        <f t="shared" si="52"/>
        <v/>
      </c>
      <c r="K255" s="36">
        <f t="shared" si="53"/>
        <v>0</v>
      </c>
    </row>
    <row r="256" spans="1:11" ht="23.1" customHeight="1" x14ac:dyDescent="0.15">
      <c r="A256" s="11" t="s">
        <v>254</v>
      </c>
      <c r="B256" s="79">
        <v>7</v>
      </c>
      <c r="C256" s="79">
        <v>29</v>
      </c>
      <c r="D256" s="80">
        <v>5</v>
      </c>
      <c r="E256" s="71">
        <v>38</v>
      </c>
      <c r="F256" s="81">
        <f>SUM('12.칠면조'!B11)</f>
        <v>11</v>
      </c>
      <c r="G256" s="82">
        <f>SUM('12.칠면조'!J11)</f>
        <v>62</v>
      </c>
      <c r="H256" s="31">
        <f t="shared" si="50"/>
        <v>33</v>
      </c>
      <c r="I256" s="32">
        <f t="shared" si="51"/>
        <v>24</v>
      </c>
      <c r="J256" s="35">
        <f t="shared" si="52"/>
        <v>2.1379310344827585</v>
      </c>
      <c r="K256" s="36">
        <f t="shared" si="53"/>
        <v>1.631578947368421</v>
      </c>
    </row>
    <row r="257" spans="1:11" ht="23.1" customHeight="1" x14ac:dyDescent="0.15">
      <c r="A257" s="11" t="s">
        <v>245</v>
      </c>
      <c r="B257" s="79">
        <v>7</v>
      </c>
      <c r="C257" s="79">
        <v>26</v>
      </c>
      <c r="D257" s="80">
        <v>6</v>
      </c>
      <c r="E257" s="71">
        <v>16</v>
      </c>
      <c r="F257" s="81">
        <f>SUM('12.칠면조'!B12)</f>
        <v>6</v>
      </c>
      <c r="G257" s="82">
        <f>SUM('12.칠면조'!J12)</f>
        <v>14</v>
      </c>
      <c r="H257" s="31">
        <f t="shared" si="50"/>
        <v>-12</v>
      </c>
      <c r="I257" s="32">
        <f t="shared" si="51"/>
        <v>-2</v>
      </c>
      <c r="J257" s="35">
        <f t="shared" si="52"/>
        <v>0.53846153846153844</v>
      </c>
      <c r="K257" s="36">
        <f t="shared" si="53"/>
        <v>0.875</v>
      </c>
    </row>
    <row r="258" spans="1:11" ht="23.1" customHeight="1" x14ac:dyDescent="0.15">
      <c r="A258" s="11" t="s">
        <v>255</v>
      </c>
      <c r="B258" s="79">
        <v>0</v>
      </c>
      <c r="C258" s="79">
        <v>0</v>
      </c>
      <c r="D258" s="80">
        <v>0</v>
      </c>
      <c r="E258" s="71">
        <v>0</v>
      </c>
      <c r="F258" s="81">
        <f>SUM('12.칠면조'!B13)</f>
        <v>0</v>
      </c>
      <c r="G258" s="82">
        <f>SUM('12.칠면조'!J13)</f>
        <v>0</v>
      </c>
      <c r="H258" s="31">
        <f t="shared" si="50"/>
        <v>0</v>
      </c>
      <c r="I258" s="32">
        <f t="shared" si="51"/>
        <v>0</v>
      </c>
      <c r="J258" s="35" t="str">
        <f t="shared" si="52"/>
        <v/>
      </c>
      <c r="K258" s="36" t="str">
        <f t="shared" si="53"/>
        <v/>
      </c>
    </row>
    <row r="259" spans="1:11" ht="23.1" customHeight="1" x14ac:dyDescent="0.15">
      <c r="A259" s="11" t="s">
        <v>239</v>
      </c>
      <c r="B259" s="79">
        <v>3</v>
      </c>
      <c r="C259" s="79">
        <v>10</v>
      </c>
      <c r="D259" s="80">
        <v>7</v>
      </c>
      <c r="E259" s="71">
        <v>22</v>
      </c>
      <c r="F259" s="81">
        <f>SUM('12.칠면조'!B14)</f>
        <v>6</v>
      </c>
      <c r="G259" s="82">
        <f>SUM('12.칠면조'!J14)</f>
        <v>19</v>
      </c>
      <c r="H259" s="31">
        <f t="shared" si="50"/>
        <v>9</v>
      </c>
      <c r="I259" s="32">
        <f t="shared" si="51"/>
        <v>-3</v>
      </c>
      <c r="J259" s="35">
        <f t="shared" si="52"/>
        <v>1.9</v>
      </c>
      <c r="K259" s="36">
        <f t="shared" si="53"/>
        <v>0.86363636363636365</v>
      </c>
    </row>
    <row r="260" spans="1:11" ht="23.1" customHeight="1" x14ac:dyDescent="0.15">
      <c r="A260" s="11" t="s">
        <v>241</v>
      </c>
      <c r="B260" s="79">
        <v>3</v>
      </c>
      <c r="C260" s="79">
        <v>9</v>
      </c>
      <c r="D260" s="80">
        <v>2</v>
      </c>
      <c r="E260" s="71">
        <v>7</v>
      </c>
      <c r="F260" s="81">
        <f>SUM('12.칠면조'!B15)</f>
        <v>2</v>
      </c>
      <c r="G260" s="82">
        <f>SUM('12.칠면조'!J15)</f>
        <v>7</v>
      </c>
      <c r="H260" s="31">
        <f t="shared" si="50"/>
        <v>-2</v>
      </c>
      <c r="I260" s="32">
        <f t="shared" si="51"/>
        <v>0</v>
      </c>
      <c r="J260" s="35">
        <f t="shared" si="52"/>
        <v>0.77777777777777779</v>
      </c>
      <c r="K260" s="36">
        <f t="shared" si="53"/>
        <v>1</v>
      </c>
    </row>
    <row r="261" spans="1:11" ht="23.1" customHeight="1" x14ac:dyDescent="0.15">
      <c r="A261" s="11" t="s">
        <v>252</v>
      </c>
      <c r="B261" s="66">
        <v>0</v>
      </c>
      <c r="C261" s="66">
        <v>0</v>
      </c>
      <c r="D261" s="80">
        <v>8</v>
      </c>
      <c r="E261" s="71">
        <v>21</v>
      </c>
      <c r="F261" s="81">
        <f>SUM('12.칠면조'!B16)</f>
        <v>4</v>
      </c>
      <c r="G261" s="82">
        <f>SUM('12.칠면조'!J16)</f>
        <v>6</v>
      </c>
      <c r="H261" s="31">
        <f t="shared" si="50"/>
        <v>6</v>
      </c>
      <c r="I261" s="32">
        <f t="shared" si="51"/>
        <v>-15</v>
      </c>
      <c r="J261" s="35" t="str">
        <f t="shared" si="52"/>
        <v/>
      </c>
      <c r="K261" s="36">
        <f t="shared" si="53"/>
        <v>0.2857142857142857</v>
      </c>
    </row>
    <row r="262" spans="1:11" ht="23.1" customHeight="1" x14ac:dyDescent="0.15">
      <c r="A262" s="11" t="s">
        <v>246</v>
      </c>
      <c r="B262" s="79">
        <v>2</v>
      </c>
      <c r="C262" s="79">
        <v>5</v>
      </c>
      <c r="D262" s="80">
        <v>7</v>
      </c>
      <c r="E262" s="71">
        <v>21</v>
      </c>
      <c r="F262" s="81">
        <f>SUM('12.칠면조'!B17)</f>
        <v>9</v>
      </c>
      <c r="G262" s="82">
        <f>SUM('12.칠면조'!J17)</f>
        <v>33</v>
      </c>
      <c r="H262" s="31">
        <f t="shared" si="50"/>
        <v>28</v>
      </c>
      <c r="I262" s="32">
        <f t="shared" si="51"/>
        <v>12</v>
      </c>
      <c r="J262" s="35">
        <f t="shared" si="52"/>
        <v>6.6</v>
      </c>
      <c r="K262" s="36">
        <f t="shared" si="53"/>
        <v>1.5714285714285714</v>
      </c>
    </row>
    <row r="263" spans="1:11" ht="23.1" customHeight="1" x14ac:dyDescent="0.15">
      <c r="A263" s="11" t="s">
        <v>253</v>
      </c>
      <c r="B263" s="79">
        <v>7</v>
      </c>
      <c r="C263" s="79">
        <v>17</v>
      </c>
      <c r="D263" s="80">
        <v>5</v>
      </c>
      <c r="E263" s="71">
        <v>25</v>
      </c>
      <c r="F263" s="81">
        <f>SUM('12.칠면조'!B18)</f>
        <v>5</v>
      </c>
      <c r="G263" s="82">
        <f>SUM('12.칠면조'!J18)</f>
        <v>19</v>
      </c>
      <c r="H263" s="31">
        <f t="shared" si="50"/>
        <v>2</v>
      </c>
      <c r="I263" s="32">
        <f t="shared" si="51"/>
        <v>-6</v>
      </c>
      <c r="J263" s="35">
        <f t="shared" si="52"/>
        <v>1.1176470588235294</v>
      </c>
      <c r="K263" s="36">
        <f t="shared" si="53"/>
        <v>0.76</v>
      </c>
    </row>
    <row r="264" spans="1:11" ht="23.1" customHeight="1" x14ac:dyDescent="0.15">
      <c r="A264" s="11" t="s">
        <v>251</v>
      </c>
      <c r="B264" s="79">
        <v>7</v>
      </c>
      <c r="C264" s="79">
        <v>21</v>
      </c>
      <c r="D264" s="80">
        <v>7</v>
      </c>
      <c r="E264" s="71">
        <v>17</v>
      </c>
      <c r="F264" s="81">
        <f>SUM('12.칠면조'!B19)</f>
        <v>10</v>
      </c>
      <c r="G264" s="82">
        <f>SUM('12.칠면조'!J19)</f>
        <v>39</v>
      </c>
      <c r="H264" s="31">
        <f t="shared" si="50"/>
        <v>18</v>
      </c>
      <c r="I264" s="32">
        <f t="shared" si="51"/>
        <v>22</v>
      </c>
      <c r="J264" s="35">
        <f t="shared" si="52"/>
        <v>1.8571428571428572</v>
      </c>
      <c r="K264" s="36">
        <f t="shared" si="53"/>
        <v>2.2941176470588234</v>
      </c>
    </row>
    <row r="265" spans="1:11" ht="23.1" customHeight="1" x14ac:dyDescent="0.15">
      <c r="A265" s="11" t="s">
        <v>242</v>
      </c>
      <c r="B265" s="79">
        <v>6</v>
      </c>
      <c r="C265" s="79">
        <v>21</v>
      </c>
      <c r="D265" s="80">
        <v>3</v>
      </c>
      <c r="E265" s="71">
        <v>7</v>
      </c>
      <c r="F265" s="81">
        <f>SUM('12.칠면조'!B20)</f>
        <v>5</v>
      </c>
      <c r="G265" s="82">
        <f>SUM('12.칠면조'!J20)</f>
        <v>17</v>
      </c>
      <c r="H265" s="31">
        <f t="shared" si="50"/>
        <v>-4</v>
      </c>
      <c r="I265" s="32">
        <f t="shared" si="51"/>
        <v>10</v>
      </c>
      <c r="J265" s="35">
        <f t="shared" si="52"/>
        <v>0.80952380952380953</v>
      </c>
      <c r="K265" s="36">
        <f t="shared" si="53"/>
        <v>2.4285714285714284</v>
      </c>
    </row>
    <row r="266" spans="1:11" ht="23.1" customHeight="1" thickBot="1" x14ac:dyDescent="0.2">
      <c r="A266" s="12" t="s">
        <v>247</v>
      </c>
      <c r="B266" s="83">
        <v>3</v>
      </c>
      <c r="C266" s="83">
        <v>8</v>
      </c>
      <c r="D266" s="84">
        <v>2</v>
      </c>
      <c r="E266" s="75">
        <v>3</v>
      </c>
      <c r="F266" s="85">
        <f>SUM('12.칠면조'!B21)</f>
        <v>2</v>
      </c>
      <c r="G266" s="86">
        <f>SUM('12.칠면조'!J21)</f>
        <v>9</v>
      </c>
      <c r="H266" s="33">
        <f t="shared" si="50"/>
        <v>1</v>
      </c>
      <c r="I266" s="34">
        <f t="shared" si="51"/>
        <v>6</v>
      </c>
      <c r="J266" s="37">
        <f t="shared" si="52"/>
        <v>1.125</v>
      </c>
      <c r="K266" s="38">
        <f t="shared" si="53"/>
        <v>3</v>
      </c>
    </row>
    <row r="267" spans="1:11" ht="23.1" customHeight="1" x14ac:dyDescent="0.15">
      <c r="B267" s="87"/>
      <c r="C267" s="87"/>
      <c r="D267" s="78"/>
      <c r="E267" s="78"/>
      <c r="F267" s="87"/>
      <c r="G267" s="87"/>
    </row>
    <row r="268" spans="1:11" ht="23.1" customHeight="1" thickBot="1" x14ac:dyDescent="0.3">
      <c r="A268" s="30" t="s">
        <v>311</v>
      </c>
      <c r="B268" s="87"/>
      <c r="C268" s="87"/>
      <c r="D268" s="78"/>
      <c r="E268" s="78"/>
      <c r="F268" s="87"/>
      <c r="G268" s="87"/>
      <c r="I268" s="39"/>
      <c r="J268" s="39"/>
      <c r="K268" s="39" t="s">
        <v>175</v>
      </c>
    </row>
    <row r="269" spans="1:11" ht="23.1" customHeight="1" x14ac:dyDescent="0.15">
      <c r="A269" s="477" t="s">
        <v>355</v>
      </c>
      <c r="B269" s="96" t="s">
        <v>393</v>
      </c>
      <c r="C269" s="107"/>
      <c r="D269" s="96" t="s">
        <v>394</v>
      </c>
      <c r="E269" s="97"/>
      <c r="F269" s="98" t="s">
        <v>396</v>
      </c>
      <c r="G269" s="97"/>
      <c r="H269" s="99" t="s">
        <v>356</v>
      </c>
      <c r="I269" s="100"/>
      <c r="J269" s="100" t="s">
        <v>357</v>
      </c>
      <c r="K269" s="101"/>
    </row>
    <row r="270" spans="1:11" ht="23.1" customHeight="1" x14ac:dyDescent="0.15">
      <c r="A270" s="478"/>
      <c r="B270" s="102" t="s">
        <v>358</v>
      </c>
      <c r="C270" s="102" t="s">
        <v>359</v>
      </c>
      <c r="D270" s="102" t="s">
        <v>358</v>
      </c>
      <c r="E270" s="103" t="s">
        <v>360</v>
      </c>
      <c r="F270" s="104" t="s">
        <v>358</v>
      </c>
      <c r="G270" s="105" t="s">
        <v>361</v>
      </c>
      <c r="H270" s="106" t="s">
        <v>228</v>
      </c>
      <c r="I270" s="102" t="s">
        <v>229</v>
      </c>
      <c r="J270" s="102" t="s">
        <v>227</v>
      </c>
      <c r="K270" s="105" t="s">
        <v>230</v>
      </c>
    </row>
    <row r="271" spans="1:11" ht="23.1" customHeight="1" x14ac:dyDescent="0.15">
      <c r="A271" s="11" t="s">
        <v>235</v>
      </c>
      <c r="B271" s="79">
        <v>102</v>
      </c>
      <c r="C271" s="79">
        <v>445</v>
      </c>
      <c r="D271" s="80">
        <v>136</v>
      </c>
      <c r="E271" s="71">
        <v>529</v>
      </c>
      <c r="F271" s="81">
        <f>SUM('13.거위'!B6)</f>
        <v>138</v>
      </c>
      <c r="G271" s="82">
        <f>SUM('13.거위'!J6)</f>
        <v>501</v>
      </c>
      <c r="H271" s="31">
        <f t="shared" ref="H271:H286" si="54">SUM(G271-C271)</f>
        <v>56</v>
      </c>
      <c r="I271" s="32">
        <f t="shared" ref="I271:I286" si="55">SUM(G271-E271)</f>
        <v>-28</v>
      </c>
      <c r="J271" s="35">
        <f>IFERROR(G271/C271,"")</f>
        <v>1.1258426966292134</v>
      </c>
      <c r="K271" s="36">
        <f>IFERROR(G271/E271,"")</f>
        <v>0.947069943289225</v>
      </c>
    </row>
    <row r="272" spans="1:11" ht="23.1" customHeight="1" x14ac:dyDescent="0.15">
      <c r="A272" s="11" t="s">
        <v>256</v>
      </c>
      <c r="B272" s="79">
        <v>4</v>
      </c>
      <c r="C272" s="79">
        <v>6</v>
      </c>
      <c r="D272" s="80">
        <v>7</v>
      </c>
      <c r="E272" s="71">
        <v>30</v>
      </c>
      <c r="F272" s="81">
        <f>SUM('13.거위'!B7)</f>
        <v>5</v>
      </c>
      <c r="G272" s="82">
        <f>SUM('13.거위'!J7)</f>
        <v>25</v>
      </c>
      <c r="H272" s="31">
        <f t="shared" si="54"/>
        <v>19</v>
      </c>
      <c r="I272" s="32">
        <f t="shared" si="55"/>
        <v>-5</v>
      </c>
      <c r="J272" s="35">
        <f t="shared" ref="J272:J286" si="56">IFERROR(G272/C272,"")</f>
        <v>4.166666666666667</v>
      </c>
      <c r="K272" s="36">
        <f t="shared" ref="K272:K286" si="57">IFERROR(G272/E272,"")</f>
        <v>0.83333333333333337</v>
      </c>
    </row>
    <row r="273" spans="1:11" ht="23.1" customHeight="1" x14ac:dyDescent="0.15">
      <c r="A273" s="11" t="s">
        <v>244</v>
      </c>
      <c r="B273" s="79">
        <v>12</v>
      </c>
      <c r="C273" s="79">
        <v>105</v>
      </c>
      <c r="D273" s="80">
        <v>16</v>
      </c>
      <c r="E273" s="71">
        <v>101</v>
      </c>
      <c r="F273" s="81">
        <f>SUM('13.거위'!B8)</f>
        <v>12</v>
      </c>
      <c r="G273" s="82">
        <f>SUM('13.거위'!J8)</f>
        <v>106</v>
      </c>
      <c r="H273" s="31">
        <f t="shared" si="54"/>
        <v>1</v>
      </c>
      <c r="I273" s="32">
        <f t="shared" si="55"/>
        <v>5</v>
      </c>
      <c r="J273" s="35">
        <f t="shared" si="56"/>
        <v>1.0095238095238095</v>
      </c>
      <c r="K273" s="36">
        <f t="shared" si="57"/>
        <v>1.0495049504950495</v>
      </c>
    </row>
    <row r="274" spans="1:11" ht="23.1" customHeight="1" x14ac:dyDescent="0.15">
      <c r="A274" s="11" t="s">
        <v>257</v>
      </c>
      <c r="B274" s="79">
        <v>9</v>
      </c>
      <c r="C274" s="79">
        <v>20</v>
      </c>
      <c r="D274" s="80">
        <v>15</v>
      </c>
      <c r="E274" s="71">
        <v>41</v>
      </c>
      <c r="F274" s="81">
        <f>SUM('13.거위'!B9)</f>
        <v>14</v>
      </c>
      <c r="G274" s="82">
        <f>SUM('13.거위'!J9)</f>
        <v>36</v>
      </c>
      <c r="H274" s="31">
        <f t="shared" si="54"/>
        <v>16</v>
      </c>
      <c r="I274" s="32">
        <f t="shared" si="55"/>
        <v>-5</v>
      </c>
      <c r="J274" s="35">
        <f t="shared" si="56"/>
        <v>1.8</v>
      </c>
      <c r="K274" s="36">
        <f t="shared" si="57"/>
        <v>0.87804878048780488</v>
      </c>
    </row>
    <row r="275" spans="1:11" ht="23.1" customHeight="1" x14ac:dyDescent="0.15">
      <c r="A275" s="11" t="s">
        <v>249</v>
      </c>
      <c r="B275" s="79">
        <v>2</v>
      </c>
      <c r="C275" s="79">
        <v>3</v>
      </c>
      <c r="D275" s="80">
        <v>4</v>
      </c>
      <c r="E275" s="71">
        <v>42</v>
      </c>
      <c r="F275" s="81">
        <f>SUM('13.거위'!B10)</f>
        <v>0</v>
      </c>
      <c r="G275" s="82">
        <f>SUM('13.거위'!J10)</f>
        <v>0</v>
      </c>
      <c r="H275" s="31">
        <f t="shared" si="54"/>
        <v>-3</v>
      </c>
      <c r="I275" s="32">
        <f t="shared" si="55"/>
        <v>-42</v>
      </c>
      <c r="J275" s="35">
        <f t="shared" si="56"/>
        <v>0</v>
      </c>
      <c r="K275" s="36">
        <f t="shared" si="57"/>
        <v>0</v>
      </c>
    </row>
    <row r="276" spans="1:11" ht="23.1" customHeight="1" x14ac:dyDescent="0.15">
      <c r="A276" s="11" t="s">
        <v>254</v>
      </c>
      <c r="B276" s="79">
        <v>11</v>
      </c>
      <c r="C276" s="79">
        <v>49</v>
      </c>
      <c r="D276" s="80">
        <v>12</v>
      </c>
      <c r="E276" s="71">
        <v>66</v>
      </c>
      <c r="F276" s="81">
        <f>SUM('13.거위'!B11)</f>
        <v>17</v>
      </c>
      <c r="G276" s="82">
        <f>SUM('13.거위'!J11)</f>
        <v>72</v>
      </c>
      <c r="H276" s="31">
        <f t="shared" si="54"/>
        <v>23</v>
      </c>
      <c r="I276" s="32">
        <f t="shared" si="55"/>
        <v>6</v>
      </c>
      <c r="J276" s="35">
        <f t="shared" si="56"/>
        <v>1.4693877551020409</v>
      </c>
      <c r="K276" s="36">
        <f t="shared" si="57"/>
        <v>1.0909090909090908</v>
      </c>
    </row>
    <row r="277" spans="1:11" ht="23.1" customHeight="1" x14ac:dyDescent="0.15">
      <c r="A277" s="11" t="s">
        <v>245</v>
      </c>
      <c r="B277" s="79">
        <v>5</v>
      </c>
      <c r="C277" s="79">
        <v>12</v>
      </c>
      <c r="D277" s="80">
        <v>4</v>
      </c>
      <c r="E277" s="71">
        <v>9</v>
      </c>
      <c r="F277" s="81">
        <f>SUM('13.거위'!B12)</f>
        <v>4</v>
      </c>
      <c r="G277" s="82">
        <f>SUM('13.거위'!J12)</f>
        <v>8</v>
      </c>
      <c r="H277" s="31">
        <f t="shared" si="54"/>
        <v>-4</v>
      </c>
      <c r="I277" s="32">
        <f t="shared" si="55"/>
        <v>-1</v>
      </c>
      <c r="J277" s="35">
        <f t="shared" si="56"/>
        <v>0.66666666666666663</v>
      </c>
      <c r="K277" s="36">
        <f t="shared" si="57"/>
        <v>0.88888888888888884</v>
      </c>
    </row>
    <row r="278" spans="1:11" ht="23.1" customHeight="1" x14ac:dyDescent="0.15">
      <c r="A278" s="11" t="s">
        <v>255</v>
      </c>
      <c r="B278" s="79">
        <v>0</v>
      </c>
      <c r="C278" s="79">
        <v>0</v>
      </c>
      <c r="D278" s="80">
        <v>1</v>
      </c>
      <c r="E278" s="71">
        <v>2</v>
      </c>
      <c r="F278" s="81">
        <f>SUM('13.거위'!B13)</f>
        <v>0</v>
      </c>
      <c r="G278" s="82">
        <f>SUM('13.거위'!J13)</f>
        <v>0</v>
      </c>
      <c r="H278" s="31">
        <f t="shared" si="54"/>
        <v>0</v>
      </c>
      <c r="I278" s="32">
        <f t="shared" si="55"/>
        <v>-2</v>
      </c>
      <c r="J278" s="35" t="str">
        <f t="shared" si="56"/>
        <v/>
      </c>
      <c r="K278" s="36">
        <f t="shared" si="57"/>
        <v>0</v>
      </c>
    </row>
    <row r="279" spans="1:11" ht="23.1" customHeight="1" x14ac:dyDescent="0.15">
      <c r="A279" s="11" t="s">
        <v>239</v>
      </c>
      <c r="B279" s="79">
        <v>7</v>
      </c>
      <c r="C279" s="79">
        <v>26</v>
      </c>
      <c r="D279" s="80">
        <v>12</v>
      </c>
      <c r="E279" s="71">
        <v>31</v>
      </c>
      <c r="F279" s="81">
        <f>SUM('13.거위'!B14)</f>
        <v>7</v>
      </c>
      <c r="G279" s="82">
        <f>SUM('13.거위'!J14)</f>
        <v>24</v>
      </c>
      <c r="H279" s="31">
        <f t="shared" si="54"/>
        <v>-2</v>
      </c>
      <c r="I279" s="32">
        <f t="shared" si="55"/>
        <v>-7</v>
      </c>
      <c r="J279" s="35">
        <f t="shared" si="56"/>
        <v>0.92307692307692313</v>
      </c>
      <c r="K279" s="36">
        <f t="shared" si="57"/>
        <v>0.77419354838709675</v>
      </c>
    </row>
    <row r="280" spans="1:11" ht="23.1" customHeight="1" x14ac:dyDescent="0.15">
      <c r="A280" s="11" t="s">
        <v>241</v>
      </c>
      <c r="B280" s="79">
        <v>5</v>
      </c>
      <c r="C280" s="79">
        <v>17</v>
      </c>
      <c r="D280" s="80">
        <v>8</v>
      </c>
      <c r="E280" s="71">
        <v>27</v>
      </c>
      <c r="F280" s="81">
        <f>SUM('13.거위'!B15)</f>
        <v>7</v>
      </c>
      <c r="G280" s="82">
        <f>SUM('13.거위'!J15)</f>
        <v>25</v>
      </c>
      <c r="H280" s="31">
        <f t="shared" si="54"/>
        <v>8</v>
      </c>
      <c r="I280" s="32">
        <f t="shared" si="55"/>
        <v>-2</v>
      </c>
      <c r="J280" s="35">
        <f t="shared" si="56"/>
        <v>1.4705882352941178</v>
      </c>
      <c r="K280" s="36">
        <f t="shared" si="57"/>
        <v>0.92592592592592593</v>
      </c>
    </row>
    <row r="281" spans="1:11" ht="23.1" customHeight="1" x14ac:dyDescent="0.15">
      <c r="A281" s="11" t="s">
        <v>252</v>
      </c>
      <c r="B281" s="66">
        <v>7</v>
      </c>
      <c r="C281" s="66">
        <v>39</v>
      </c>
      <c r="D281" s="80">
        <v>9</v>
      </c>
      <c r="E281" s="71">
        <v>39</v>
      </c>
      <c r="F281" s="81">
        <f>SUM('13.거위'!B16)</f>
        <v>12</v>
      </c>
      <c r="G281" s="82">
        <f>SUM('13.거위'!J16)</f>
        <v>44</v>
      </c>
      <c r="H281" s="31">
        <f t="shared" si="54"/>
        <v>5</v>
      </c>
      <c r="I281" s="32">
        <f t="shared" si="55"/>
        <v>5</v>
      </c>
      <c r="J281" s="35">
        <f t="shared" si="56"/>
        <v>1.1282051282051282</v>
      </c>
      <c r="K281" s="36">
        <f t="shared" si="57"/>
        <v>1.1282051282051282</v>
      </c>
    </row>
    <row r="282" spans="1:11" ht="23.1" customHeight="1" x14ac:dyDescent="0.15">
      <c r="A282" s="11" t="s">
        <v>246</v>
      </c>
      <c r="B282" s="79">
        <v>7</v>
      </c>
      <c r="C282" s="79">
        <v>43</v>
      </c>
      <c r="D282" s="80">
        <v>10</v>
      </c>
      <c r="E282" s="71">
        <v>38</v>
      </c>
      <c r="F282" s="81">
        <f>SUM('13.거위'!B17)</f>
        <v>10</v>
      </c>
      <c r="G282" s="82">
        <f>SUM('13.거위'!J17)</f>
        <v>33</v>
      </c>
      <c r="H282" s="31">
        <f t="shared" si="54"/>
        <v>-10</v>
      </c>
      <c r="I282" s="32">
        <f t="shared" si="55"/>
        <v>-5</v>
      </c>
      <c r="J282" s="35">
        <f t="shared" si="56"/>
        <v>0.76744186046511631</v>
      </c>
      <c r="K282" s="36">
        <f t="shared" si="57"/>
        <v>0.86842105263157898</v>
      </c>
    </row>
    <row r="283" spans="1:11" ht="23.1" customHeight="1" x14ac:dyDescent="0.15">
      <c r="A283" s="11" t="s">
        <v>253</v>
      </c>
      <c r="B283" s="79">
        <v>10</v>
      </c>
      <c r="C283" s="79">
        <v>32</v>
      </c>
      <c r="D283" s="80">
        <v>14</v>
      </c>
      <c r="E283" s="71">
        <v>49</v>
      </c>
      <c r="F283" s="81">
        <f>SUM('13.거위'!B18)</f>
        <v>19</v>
      </c>
      <c r="G283" s="82">
        <f>SUM('13.거위'!J18)</f>
        <v>42</v>
      </c>
      <c r="H283" s="31">
        <f t="shared" si="54"/>
        <v>10</v>
      </c>
      <c r="I283" s="32">
        <f t="shared" si="55"/>
        <v>-7</v>
      </c>
      <c r="J283" s="35">
        <f t="shared" si="56"/>
        <v>1.3125</v>
      </c>
      <c r="K283" s="36">
        <f t="shared" si="57"/>
        <v>0.8571428571428571</v>
      </c>
    </row>
    <row r="284" spans="1:11" ht="23.1" customHeight="1" x14ac:dyDescent="0.15">
      <c r="A284" s="11" t="s">
        <v>251</v>
      </c>
      <c r="B284" s="79">
        <v>10</v>
      </c>
      <c r="C284" s="79">
        <v>35</v>
      </c>
      <c r="D284" s="80">
        <v>10</v>
      </c>
      <c r="E284" s="71">
        <v>22</v>
      </c>
      <c r="F284" s="81">
        <f>SUM('13.거위'!B19)</f>
        <v>12</v>
      </c>
      <c r="G284" s="82">
        <f>SUM('13.거위'!J19)</f>
        <v>25</v>
      </c>
      <c r="H284" s="31">
        <f t="shared" si="54"/>
        <v>-10</v>
      </c>
      <c r="I284" s="32">
        <f t="shared" si="55"/>
        <v>3</v>
      </c>
      <c r="J284" s="35">
        <f t="shared" si="56"/>
        <v>0.7142857142857143</v>
      </c>
      <c r="K284" s="36">
        <f t="shared" si="57"/>
        <v>1.1363636363636365</v>
      </c>
    </row>
    <row r="285" spans="1:11" ht="23.1" customHeight="1" x14ac:dyDescent="0.15">
      <c r="A285" s="11" t="s">
        <v>242</v>
      </c>
      <c r="B285" s="79">
        <v>4</v>
      </c>
      <c r="C285" s="79">
        <v>27</v>
      </c>
      <c r="D285" s="80">
        <v>8</v>
      </c>
      <c r="E285" s="71">
        <v>18</v>
      </c>
      <c r="F285" s="81">
        <f>SUM('13.거위'!B20)</f>
        <v>12</v>
      </c>
      <c r="G285" s="82">
        <f>SUM('13.거위'!J20)</f>
        <v>44</v>
      </c>
      <c r="H285" s="31">
        <f t="shared" si="54"/>
        <v>17</v>
      </c>
      <c r="I285" s="32">
        <f t="shared" si="55"/>
        <v>26</v>
      </c>
      <c r="J285" s="35">
        <f t="shared" si="56"/>
        <v>1.6296296296296295</v>
      </c>
      <c r="K285" s="36">
        <f t="shared" si="57"/>
        <v>2.4444444444444446</v>
      </c>
    </row>
    <row r="286" spans="1:11" ht="23.1" customHeight="1" thickBot="1" x14ac:dyDescent="0.2">
      <c r="A286" s="12" t="s">
        <v>247</v>
      </c>
      <c r="B286" s="83">
        <v>9</v>
      </c>
      <c r="C286" s="83">
        <v>31</v>
      </c>
      <c r="D286" s="84">
        <v>6</v>
      </c>
      <c r="E286" s="75">
        <v>14</v>
      </c>
      <c r="F286" s="85">
        <f>SUM('13.거위'!B21)</f>
        <v>7</v>
      </c>
      <c r="G286" s="86">
        <f>SUM('13.거위'!J21)</f>
        <v>17</v>
      </c>
      <c r="H286" s="33">
        <f t="shared" si="54"/>
        <v>-14</v>
      </c>
      <c r="I286" s="34">
        <f t="shared" si="55"/>
        <v>3</v>
      </c>
      <c r="J286" s="37">
        <f t="shared" si="56"/>
        <v>0.54838709677419351</v>
      </c>
      <c r="K286" s="38">
        <f t="shared" si="57"/>
        <v>1.2142857142857142</v>
      </c>
    </row>
    <row r="287" spans="1:11" ht="23.1" customHeight="1" x14ac:dyDescent="0.15">
      <c r="B287" s="87"/>
      <c r="C287" s="87"/>
      <c r="D287" s="78"/>
      <c r="E287" s="78"/>
      <c r="F287" s="87"/>
      <c r="G287" s="87"/>
    </row>
    <row r="288" spans="1:11" ht="23.1" customHeight="1" thickBot="1" x14ac:dyDescent="0.3">
      <c r="A288" s="30" t="s">
        <v>303</v>
      </c>
      <c r="B288" s="87"/>
      <c r="C288" s="87"/>
      <c r="D288" s="78"/>
      <c r="E288" s="78"/>
      <c r="F288" s="87"/>
      <c r="G288" s="87"/>
      <c r="I288" s="39"/>
      <c r="J288" s="39"/>
      <c r="K288" s="39" t="s">
        <v>175</v>
      </c>
    </row>
    <row r="289" spans="1:11" ht="23.1" customHeight="1" x14ac:dyDescent="0.15">
      <c r="A289" s="477" t="s">
        <v>355</v>
      </c>
      <c r="B289" s="96" t="s">
        <v>393</v>
      </c>
      <c r="C289" s="107"/>
      <c r="D289" s="96" t="s">
        <v>394</v>
      </c>
      <c r="E289" s="97"/>
      <c r="F289" s="98" t="s">
        <v>396</v>
      </c>
      <c r="G289" s="97"/>
      <c r="H289" s="99" t="s">
        <v>356</v>
      </c>
      <c r="I289" s="100"/>
      <c r="J289" s="100" t="s">
        <v>357</v>
      </c>
      <c r="K289" s="101"/>
    </row>
    <row r="290" spans="1:11" ht="23.1" customHeight="1" x14ac:dyDescent="0.15">
      <c r="A290" s="478"/>
      <c r="B290" s="102" t="s">
        <v>358</v>
      </c>
      <c r="C290" s="102" t="s">
        <v>359</v>
      </c>
      <c r="D290" s="102" t="s">
        <v>358</v>
      </c>
      <c r="E290" s="103" t="s">
        <v>360</v>
      </c>
      <c r="F290" s="104" t="s">
        <v>358</v>
      </c>
      <c r="G290" s="105" t="s">
        <v>361</v>
      </c>
      <c r="H290" s="106" t="s">
        <v>228</v>
      </c>
      <c r="I290" s="102" t="s">
        <v>229</v>
      </c>
      <c r="J290" s="102" t="s">
        <v>227</v>
      </c>
      <c r="K290" s="105" t="s">
        <v>230</v>
      </c>
    </row>
    <row r="291" spans="1:11" ht="23.1" customHeight="1" x14ac:dyDescent="0.15">
      <c r="A291" s="11" t="s">
        <v>235</v>
      </c>
      <c r="B291" s="79">
        <v>10</v>
      </c>
      <c r="C291" s="79">
        <v>2070008</v>
      </c>
      <c r="D291" s="80">
        <v>8</v>
      </c>
      <c r="E291" s="71">
        <v>1758380</v>
      </c>
      <c r="F291" s="81">
        <f>SUM('14.메추리'!B5)</f>
        <v>9</v>
      </c>
      <c r="G291" s="82">
        <f>SUM('14.메추리'!B26)</f>
        <v>2339000</v>
      </c>
      <c r="H291" s="31">
        <f t="shared" ref="H291:H306" si="58">SUM(G291-C291)</f>
        <v>268992</v>
      </c>
      <c r="I291" s="32">
        <f t="shared" ref="I291:I306" si="59">SUM(G291-E291)</f>
        <v>580620</v>
      </c>
      <c r="J291" s="35">
        <f>IFERROR(G291/C291,"")</f>
        <v>1.1299473238750768</v>
      </c>
      <c r="K291" s="36">
        <f>IFERROR(G291/E291,"")</f>
        <v>1.330201662894255</v>
      </c>
    </row>
    <row r="292" spans="1:11" ht="23.1" customHeight="1" x14ac:dyDescent="0.15">
      <c r="A292" s="11" t="s">
        <v>256</v>
      </c>
      <c r="B292" s="79">
        <v>4</v>
      </c>
      <c r="C292" s="79">
        <v>510000</v>
      </c>
      <c r="D292" s="80">
        <v>4</v>
      </c>
      <c r="E292" s="71">
        <v>730380</v>
      </c>
      <c r="F292" s="81">
        <f>SUM('14.메추리'!B6)</f>
        <v>4</v>
      </c>
      <c r="G292" s="82">
        <f>SUM('14.메추리'!B27)</f>
        <v>617000</v>
      </c>
      <c r="H292" s="31">
        <f t="shared" si="58"/>
        <v>107000</v>
      </c>
      <c r="I292" s="32">
        <f t="shared" si="59"/>
        <v>-113380</v>
      </c>
      <c r="J292" s="35">
        <f t="shared" ref="J292:J306" si="60">IFERROR(G292/C292,"")</f>
        <v>1.2098039215686274</v>
      </c>
      <c r="K292" s="36">
        <f t="shared" ref="K292:K306" si="61">IFERROR(G292/E292,"")</f>
        <v>0.8447657383827597</v>
      </c>
    </row>
    <row r="293" spans="1:11" ht="23.1" customHeight="1" x14ac:dyDescent="0.15">
      <c r="A293" s="11" t="s">
        <v>244</v>
      </c>
      <c r="B293" s="79">
        <v>1</v>
      </c>
      <c r="C293" s="79">
        <v>550000</v>
      </c>
      <c r="D293" s="80">
        <v>1</v>
      </c>
      <c r="E293" s="71">
        <v>550000</v>
      </c>
      <c r="F293" s="81">
        <f>SUM('14.메추리'!B7)</f>
        <v>1</v>
      </c>
      <c r="G293" s="82">
        <f>SUM('14.메추리'!B28)</f>
        <v>550000</v>
      </c>
      <c r="H293" s="31">
        <f t="shared" si="58"/>
        <v>0</v>
      </c>
      <c r="I293" s="32">
        <f t="shared" si="59"/>
        <v>0</v>
      </c>
      <c r="J293" s="35">
        <f t="shared" si="60"/>
        <v>1</v>
      </c>
      <c r="K293" s="36">
        <f t="shared" si="61"/>
        <v>1</v>
      </c>
    </row>
    <row r="294" spans="1:11" ht="23.1" customHeight="1" x14ac:dyDescent="0.15">
      <c r="A294" s="11" t="s">
        <v>257</v>
      </c>
      <c r="B294" s="79">
        <v>0</v>
      </c>
      <c r="C294" s="79">
        <v>0</v>
      </c>
      <c r="D294" s="80">
        <v>0</v>
      </c>
      <c r="E294" s="71">
        <v>0</v>
      </c>
      <c r="F294" s="81">
        <f>SUM('14.메추리'!B8)</f>
        <v>0</v>
      </c>
      <c r="G294" s="82">
        <f>SUM('14.메추리'!B29)</f>
        <v>0</v>
      </c>
      <c r="H294" s="31">
        <f t="shared" si="58"/>
        <v>0</v>
      </c>
      <c r="I294" s="32">
        <f t="shared" si="59"/>
        <v>0</v>
      </c>
      <c r="J294" s="35" t="str">
        <f t="shared" si="60"/>
        <v/>
      </c>
      <c r="K294" s="36" t="str">
        <f t="shared" si="61"/>
        <v/>
      </c>
    </row>
    <row r="295" spans="1:11" ht="23.1" customHeight="1" x14ac:dyDescent="0.15">
      <c r="A295" s="11" t="s">
        <v>249</v>
      </c>
      <c r="B295" s="79">
        <v>1</v>
      </c>
      <c r="C295" s="79">
        <v>170000</v>
      </c>
      <c r="D295" s="80">
        <v>1</v>
      </c>
      <c r="E295" s="71">
        <v>183000</v>
      </c>
      <c r="F295" s="81">
        <f>SUM('14.메추리'!B9)</f>
        <v>1</v>
      </c>
      <c r="G295" s="82">
        <f>SUM('14.메추리'!B30)</f>
        <v>182000</v>
      </c>
      <c r="H295" s="31">
        <f t="shared" si="58"/>
        <v>12000</v>
      </c>
      <c r="I295" s="32">
        <f t="shared" si="59"/>
        <v>-1000</v>
      </c>
      <c r="J295" s="35">
        <f t="shared" si="60"/>
        <v>1.0705882352941176</v>
      </c>
      <c r="K295" s="36">
        <f t="shared" si="61"/>
        <v>0.99453551912568305</v>
      </c>
    </row>
    <row r="296" spans="1:11" ht="23.1" customHeight="1" x14ac:dyDescent="0.15">
      <c r="A296" s="11" t="s">
        <v>254</v>
      </c>
      <c r="B296" s="79">
        <v>1</v>
      </c>
      <c r="C296" s="79">
        <v>110000</v>
      </c>
      <c r="D296" s="80">
        <v>1</v>
      </c>
      <c r="E296" s="71">
        <v>115000</v>
      </c>
      <c r="F296" s="81">
        <f>SUM('14.메추리'!B10)</f>
        <v>1</v>
      </c>
      <c r="G296" s="82">
        <f>SUM('14.메추리'!B31)</f>
        <v>110000</v>
      </c>
      <c r="H296" s="31">
        <f t="shared" si="58"/>
        <v>0</v>
      </c>
      <c r="I296" s="32">
        <f t="shared" si="59"/>
        <v>-5000</v>
      </c>
      <c r="J296" s="35">
        <f t="shared" si="60"/>
        <v>1</v>
      </c>
      <c r="K296" s="36">
        <f t="shared" si="61"/>
        <v>0.95652173913043481</v>
      </c>
    </row>
    <row r="297" spans="1:11" ht="23.1" customHeight="1" x14ac:dyDescent="0.15">
      <c r="A297" s="11" t="s">
        <v>245</v>
      </c>
      <c r="B297" s="79">
        <v>1</v>
      </c>
      <c r="C297" s="79">
        <v>180000</v>
      </c>
      <c r="D297" s="80">
        <v>1</v>
      </c>
      <c r="E297" s="71">
        <v>180000</v>
      </c>
      <c r="F297" s="81">
        <f>SUM('14.메추리'!B11)</f>
        <v>1</v>
      </c>
      <c r="G297" s="82">
        <f>SUM('14.메추리'!B32)</f>
        <v>180000</v>
      </c>
      <c r="H297" s="31">
        <f t="shared" si="58"/>
        <v>0</v>
      </c>
      <c r="I297" s="32">
        <f t="shared" si="59"/>
        <v>0</v>
      </c>
      <c r="J297" s="35">
        <f t="shared" si="60"/>
        <v>1</v>
      </c>
      <c r="K297" s="36">
        <f t="shared" si="61"/>
        <v>1</v>
      </c>
    </row>
    <row r="298" spans="1:11" ht="23.1" customHeight="1" x14ac:dyDescent="0.15">
      <c r="A298" s="11" t="s">
        <v>255</v>
      </c>
      <c r="B298" s="79">
        <v>0</v>
      </c>
      <c r="C298" s="79">
        <v>0</v>
      </c>
      <c r="D298" s="80">
        <v>0</v>
      </c>
      <c r="E298" s="71">
        <v>0</v>
      </c>
      <c r="F298" s="81">
        <f>SUM('14.메추리'!B12)</f>
        <v>0</v>
      </c>
      <c r="G298" s="82">
        <f>SUM('14.메추리'!B33)</f>
        <v>0</v>
      </c>
      <c r="H298" s="31">
        <f t="shared" si="58"/>
        <v>0</v>
      </c>
      <c r="I298" s="32">
        <f t="shared" si="59"/>
        <v>0</v>
      </c>
      <c r="J298" s="35" t="str">
        <f t="shared" si="60"/>
        <v/>
      </c>
      <c r="K298" s="36" t="str">
        <f t="shared" si="61"/>
        <v/>
      </c>
    </row>
    <row r="299" spans="1:11" ht="23.1" customHeight="1" x14ac:dyDescent="0.15">
      <c r="A299" s="11" t="s">
        <v>239</v>
      </c>
      <c r="B299" s="79">
        <v>0</v>
      </c>
      <c r="C299" s="79">
        <v>0</v>
      </c>
      <c r="D299" s="80">
        <v>0</v>
      </c>
      <c r="E299" s="71">
        <v>0</v>
      </c>
      <c r="F299" s="81">
        <f>SUM('14.메추리'!B13)</f>
        <v>0</v>
      </c>
      <c r="G299" s="82">
        <f>SUM('14.메추리'!B34)</f>
        <v>0</v>
      </c>
      <c r="H299" s="31">
        <f t="shared" si="58"/>
        <v>0</v>
      </c>
      <c r="I299" s="32">
        <f t="shared" si="59"/>
        <v>0</v>
      </c>
      <c r="J299" s="35" t="str">
        <f t="shared" si="60"/>
        <v/>
      </c>
      <c r="K299" s="36" t="str">
        <f t="shared" si="61"/>
        <v/>
      </c>
    </row>
    <row r="300" spans="1:11" ht="23.1" customHeight="1" x14ac:dyDescent="0.15">
      <c r="A300" s="11" t="s">
        <v>241</v>
      </c>
      <c r="B300" s="79">
        <v>0</v>
      </c>
      <c r="C300" s="79">
        <v>0</v>
      </c>
      <c r="D300" s="80">
        <v>0</v>
      </c>
      <c r="E300" s="71">
        <v>0</v>
      </c>
      <c r="F300" s="81">
        <f>SUM('14.메추리'!B14)</f>
        <v>0</v>
      </c>
      <c r="G300" s="82">
        <f>SUM('14.메추리'!B35)</f>
        <v>0</v>
      </c>
      <c r="H300" s="31">
        <f t="shared" si="58"/>
        <v>0</v>
      </c>
      <c r="I300" s="32">
        <f t="shared" si="59"/>
        <v>0</v>
      </c>
      <c r="J300" s="35" t="str">
        <f t="shared" si="60"/>
        <v/>
      </c>
      <c r="K300" s="36" t="str">
        <f t="shared" si="61"/>
        <v/>
      </c>
    </row>
    <row r="301" spans="1:11" ht="23.1" customHeight="1" x14ac:dyDescent="0.15">
      <c r="A301" s="11" t="s">
        <v>252</v>
      </c>
      <c r="B301" s="79">
        <v>0</v>
      </c>
      <c r="C301" s="79">
        <v>0</v>
      </c>
      <c r="D301" s="80">
        <v>0</v>
      </c>
      <c r="E301" s="71">
        <v>0</v>
      </c>
      <c r="F301" s="81">
        <f>SUM('14.메추리'!B15)</f>
        <v>0</v>
      </c>
      <c r="G301" s="82">
        <f>SUM('14.메추리'!B36)</f>
        <v>0</v>
      </c>
      <c r="H301" s="31">
        <f t="shared" si="58"/>
        <v>0</v>
      </c>
      <c r="I301" s="32">
        <f t="shared" si="59"/>
        <v>0</v>
      </c>
      <c r="J301" s="35" t="str">
        <f t="shared" si="60"/>
        <v/>
      </c>
      <c r="K301" s="36" t="str">
        <f t="shared" si="61"/>
        <v/>
      </c>
    </row>
    <row r="302" spans="1:11" ht="23.1" customHeight="1" x14ac:dyDescent="0.15">
      <c r="A302" s="11" t="s">
        <v>246</v>
      </c>
      <c r="B302" s="79">
        <v>0</v>
      </c>
      <c r="C302" s="79">
        <v>0</v>
      </c>
      <c r="D302" s="80">
        <v>0</v>
      </c>
      <c r="E302" s="71">
        <v>0</v>
      </c>
      <c r="F302" s="81">
        <f>SUM('14.메추리'!B16)</f>
        <v>0</v>
      </c>
      <c r="G302" s="82">
        <f>SUM('14.메추리'!B37)</f>
        <v>0</v>
      </c>
      <c r="H302" s="31">
        <f t="shared" si="58"/>
        <v>0</v>
      </c>
      <c r="I302" s="32">
        <f t="shared" si="59"/>
        <v>0</v>
      </c>
      <c r="J302" s="35" t="str">
        <f t="shared" si="60"/>
        <v/>
      </c>
      <c r="K302" s="36" t="str">
        <f t="shared" si="61"/>
        <v/>
      </c>
    </row>
    <row r="303" spans="1:11" ht="23.1" customHeight="1" x14ac:dyDescent="0.15">
      <c r="A303" s="11" t="s">
        <v>253</v>
      </c>
      <c r="B303" s="79">
        <v>0</v>
      </c>
      <c r="C303" s="79">
        <v>0</v>
      </c>
      <c r="D303" s="80">
        <v>0</v>
      </c>
      <c r="E303" s="71">
        <v>0</v>
      </c>
      <c r="F303" s="81">
        <f>SUM('14.메추리'!B17)</f>
        <v>0</v>
      </c>
      <c r="G303" s="82">
        <f>SUM('14.메추리'!B38)</f>
        <v>0</v>
      </c>
      <c r="H303" s="31">
        <f t="shared" si="58"/>
        <v>0</v>
      </c>
      <c r="I303" s="32">
        <f t="shared" si="59"/>
        <v>0</v>
      </c>
      <c r="J303" s="35" t="str">
        <f t="shared" si="60"/>
        <v/>
      </c>
      <c r="K303" s="36" t="str">
        <f t="shared" si="61"/>
        <v/>
      </c>
    </row>
    <row r="304" spans="1:11" ht="23.1" customHeight="1" x14ac:dyDescent="0.15">
      <c r="A304" s="11" t="s">
        <v>251</v>
      </c>
      <c r="B304" s="79">
        <v>1</v>
      </c>
      <c r="C304" s="79">
        <v>8</v>
      </c>
      <c r="D304" s="80">
        <v>0</v>
      </c>
      <c r="E304" s="71">
        <v>0</v>
      </c>
      <c r="F304" s="81">
        <f>SUM('14.메추리'!B18)</f>
        <v>0</v>
      </c>
      <c r="G304" s="82">
        <f>SUM('14.메추리'!B39)</f>
        <v>0</v>
      </c>
      <c r="H304" s="31">
        <f t="shared" si="58"/>
        <v>-8</v>
      </c>
      <c r="I304" s="32">
        <f t="shared" si="59"/>
        <v>0</v>
      </c>
      <c r="J304" s="35">
        <f t="shared" si="60"/>
        <v>0</v>
      </c>
      <c r="K304" s="36" t="str">
        <f t="shared" si="61"/>
        <v/>
      </c>
    </row>
    <row r="305" spans="1:11" ht="23.1" customHeight="1" x14ac:dyDescent="0.15">
      <c r="A305" s="11" t="s">
        <v>242</v>
      </c>
      <c r="B305" s="79">
        <v>1</v>
      </c>
      <c r="C305" s="79">
        <v>550000</v>
      </c>
      <c r="D305" s="80">
        <v>0</v>
      </c>
      <c r="E305" s="71">
        <v>0</v>
      </c>
      <c r="F305" s="81">
        <f>SUM('14.메추리'!B19)</f>
        <v>1</v>
      </c>
      <c r="G305" s="82">
        <f>SUM('14.메추리'!B40)</f>
        <v>700000</v>
      </c>
      <c r="H305" s="31">
        <f t="shared" si="58"/>
        <v>150000</v>
      </c>
      <c r="I305" s="32">
        <f t="shared" si="59"/>
        <v>700000</v>
      </c>
      <c r="J305" s="35">
        <f t="shared" si="60"/>
        <v>1.2727272727272727</v>
      </c>
      <c r="K305" s="36" t="str">
        <f t="shared" si="61"/>
        <v/>
      </c>
    </row>
    <row r="306" spans="1:11" ht="23.1" customHeight="1" thickBot="1" x14ac:dyDescent="0.2">
      <c r="A306" s="12" t="s">
        <v>247</v>
      </c>
      <c r="B306" s="83">
        <v>0</v>
      </c>
      <c r="C306" s="83">
        <v>0</v>
      </c>
      <c r="D306" s="84">
        <v>0</v>
      </c>
      <c r="E306" s="75">
        <v>0</v>
      </c>
      <c r="F306" s="85">
        <f>SUM('14.메추리'!B20)</f>
        <v>0</v>
      </c>
      <c r="G306" s="86">
        <f>SUM('14.메추리'!B41)</f>
        <v>0</v>
      </c>
      <c r="H306" s="33">
        <f t="shared" si="58"/>
        <v>0</v>
      </c>
      <c r="I306" s="34">
        <f t="shared" si="59"/>
        <v>0</v>
      </c>
      <c r="J306" s="37" t="str">
        <f t="shared" si="60"/>
        <v/>
      </c>
      <c r="K306" s="38" t="str">
        <f t="shared" si="61"/>
        <v/>
      </c>
    </row>
    <row r="307" spans="1:11" ht="23.1" customHeight="1" x14ac:dyDescent="0.15">
      <c r="B307" s="87"/>
      <c r="C307" s="87"/>
      <c r="D307" s="78"/>
      <c r="E307" s="78"/>
      <c r="F307" s="87"/>
      <c r="G307" s="87"/>
    </row>
    <row r="308" spans="1:11" ht="23.1" customHeight="1" thickBot="1" x14ac:dyDescent="0.3">
      <c r="A308" s="30" t="s">
        <v>308</v>
      </c>
      <c r="B308" s="87"/>
      <c r="C308" s="87"/>
      <c r="D308" s="78"/>
      <c r="E308" s="78"/>
      <c r="F308" s="87"/>
      <c r="G308" s="87"/>
      <c r="I308" s="39"/>
      <c r="J308" s="39"/>
      <c r="K308" s="39" t="s">
        <v>174</v>
      </c>
    </row>
    <row r="309" spans="1:11" ht="23.1" customHeight="1" x14ac:dyDescent="0.15">
      <c r="A309" s="477" t="s">
        <v>355</v>
      </c>
      <c r="B309" s="96" t="s">
        <v>393</v>
      </c>
      <c r="C309" s="107"/>
      <c r="D309" s="96" t="s">
        <v>394</v>
      </c>
      <c r="E309" s="97"/>
      <c r="F309" s="98" t="s">
        <v>396</v>
      </c>
      <c r="G309" s="97"/>
      <c r="H309" s="99" t="s">
        <v>356</v>
      </c>
      <c r="I309" s="100"/>
      <c r="J309" s="100" t="s">
        <v>357</v>
      </c>
      <c r="K309" s="101"/>
    </row>
    <row r="310" spans="1:11" ht="23.1" customHeight="1" x14ac:dyDescent="0.15">
      <c r="A310" s="478"/>
      <c r="B310" s="102" t="s">
        <v>358</v>
      </c>
      <c r="C310" s="102" t="s">
        <v>359</v>
      </c>
      <c r="D310" s="102" t="s">
        <v>358</v>
      </c>
      <c r="E310" s="103" t="s">
        <v>360</v>
      </c>
      <c r="F310" s="104" t="s">
        <v>358</v>
      </c>
      <c r="G310" s="105" t="s">
        <v>361</v>
      </c>
      <c r="H310" s="106" t="s">
        <v>228</v>
      </c>
      <c r="I310" s="102" t="s">
        <v>229</v>
      </c>
      <c r="J310" s="102" t="s">
        <v>227</v>
      </c>
      <c r="K310" s="105" t="s">
        <v>230</v>
      </c>
    </row>
    <row r="311" spans="1:11" ht="23.1" customHeight="1" x14ac:dyDescent="0.15">
      <c r="A311" s="11" t="s">
        <v>235</v>
      </c>
      <c r="B311" s="79">
        <v>2714</v>
      </c>
      <c r="C311" s="79">
        <v>294164</v>
      </c>
      <c r="D311" s="80">
        <v>2672</v>
      </c>
      <c r="E311" s="71">
        <v>285756</v>
      </c>
      <c r="F311" s="81">
        <f>SUM('15.꿀벌'!B6)</f>
        <v>2779</v>
      </c>
      <c r="G311" s="82">
        <f>SUM('15.꿀벌'!K6)</f>
        <v>287793</v>
      </c>
      <c r="H311" s="31">
        <f t="shared" ref="H311:H326" si="62">SUM(G311-C311)</f>
        <v>-6371</v>
      </c>
      <c r="I311" s="32">
        <f t="shared" ref="I311:I326" si="63">SUM(G311-E311)</f>
        <v>2037</v>
      </c>
      <c r="J311" s="35">
        <f>IFERROR(G311/C311,"")</f>
        <v>0.97834201329870407</v>
      </c>
      <c r="K311" s="36">
        <f>IFERROR(G311/E311,"")</f>
        <v>1.0071284592449503</v>
      </c>
    </row>
    <row r="312" spans="1:11" ht="23.1" customHeight="1" x14ac:dyDescent="0.15">
      <c r="A312" s="11" t="s">
        <v>256</v>
      </c>
      <c r="B312" s="79">
        <v>189</v>
      </c>
      <c r="C312" s="79">
        <v>20383</v>
      </c>
      <c r="D312" s="80">
        <v>210</v>
      </c>
      <c r="E312" s="71">
        <v>23341</v>
      </c>
      <c r="F312" s="81">
        <f>SUM('15.꿀벌'!B7)</f>
        <v>218</v>
      </c>
      <c r="G312" s="82">
        <f>SUM('15.꿀벌'!K7)</f>
        <v>24011</v>
      </c>
      <c r="H312" s="31">
        <f t="shared" si="62"/>
        <v>3628</v>
      </c>
      <c r="I312" s="32">
        <f t="shared" si="63"/>
        <v>670</v>
      </c>
      <c r="J312" s="35">
        <f t="shared" ref="J312:J326" si="64">IFERROR(G312/C312,"")</f>
        <v>1.1779914634744639</v>
      </c>
      <c r="K312" s="36">
        <f t="shared" ref="K312:K326" si="65">IFERROR(G312/E312,"")</f>
        <v>1.0287048541193609</v>
      </c>
    </row>
    <row r="313" spans="1:11" ht="23.1" customHeight="1" x14ac:dyDescent="0.15">
      <c r="A313" s="11" t="s">
        <v>244</v>
      </c>
      <c r="B313" s="79">
        <v>415</v>
      </c>
      <c r="C313" s="79">
        <v>39973</v>
      </c>
      <c r="D313" s="80">
        <v>409</v>
      </c>
      <c r="E313" s="71">
        <v>37148</v>
      </c>
      <c r="F313" s="81">
        <f>SUM('15.꿀벌'!B8)</f>
        <v>432</v>
      </c>
      <c r="G313" s="82">
        <f>SUM('15.꿀벌'!K8)</f>
        <v>38024</v>
      </c>
      <c r="H313" s="31">
        <f t="shared" si="62"/>
        <v>-1949</v>
      </c>
      <c r="I313" s="32">
        <f t="shared" si="63"/>
        <v>876</v>
      </c>
      <c r="J313" s="35">
        <f t="shared" si="64"/>
        <v>0.9512420884096765</v>
      </c>
      <c r="K313" s="36">
        <f t="shared" si="65"/>
        <v>1.0235813502745774</v>
      </c>
    </row>
    <row r="314" spans="1:11" ht="23.1" customHeight="1" x14ac:dyDescent="0.15">
      <c r="A314" s="11" t="s">
        <v>257</v>
      </c>
      <c r="B314" s="79">
        <v>157</v>
      </c>
      <c r="C314" s="79">
        <v>17792</v>
      </c>
      <c r="D314" s="80">
        <v>150</v>
      </c>
      <c r="E314" s="71">
        <v>15613</v>
      </c>
      <c r="F314" s="81">
        <f>SUM('15.꿀벌'!B9)</f>
        <v>171</v>
      </c>
      <c r="G314" s="82">
        <f>SUM('15.꿀벌'!K9)</f>
        <v>16407</v>
      </c>
      <c r="H314" s="31">
        <f t="shared" si="62"/>
        <v>-1385</v>
      </c>
      <c r="I314" s="32">
        <f t="shared" si="63"/>
        <v>794</v>
      </c>
      <c r="J314" s="35">
        <f t="shared" si="64"/>
        <v>0.92215602517985606</v>
      </c>
      <c r="K314" s="36">
        <f t="shared" si="65"/>
        <v>1.0508550566835329</v>
      </c>
    </row>
    <row r="315" spans="1:11" ht="23.1" customHeight="1" x14ac:dyDescent="0.15">
      <c r="A315" s="11" t="s">
        <v>249</v>
      </c>
      <c r="B315" s="79">
        <v>134</v>
      </c>
      <c r="C315" s="79">
        <v>18873</v>
      </c>
      <c r="D315" s="80">
        <v>134</v>
      </c>
      <c r="E315" s="71">
        <v>18873</v>
      </c>
      <c r="F315" s="81">
        <f>SUM('15.꿀벌'!B10)</f>
        <v>117</v>
      </c>
      <c r="G315" s="82">
        <f>SUM('15.꿀벌'!K10)</f>
        <v>15692</v>
      </c>
      <c r="H315" s="31">
        <f t="shared" si="62"/>
        <v>-3181</v>
      </c>
      <c r="I315" s="32">
        <f t="shared" si="63"/>
        <v>-3181</v>
      </c>
      <c r="J315" s="35">
        <f t="shared" si="64"/>
        <v>0.83145233932072271</v>
      </c>
      <c r="K315" s="36">
        <f t="shared" si="65"/>
        <v>0.83145233932072271</v>
      </c>
    </row>
    <row r="316" spans="1:11" ht="23.1" customHeight="1" x14ac:dyDescent="0.15">
      <c r="A316" s="11" t="s">
        <v>254</v>
      </c>
      <c r="B316" s="79">
        <v>184</v>
      </c>
      <c r="C316" s="79">
        <v>13490</v>
      </c>
      <c r="D316" s="80">
        <v>187</v>
      </c>
      <c r="E316" s="71">
        <v>13116</v>
      </c>
      <c r="F316" s="81">
        <f>SUM('15.꿀벌'!B11)</f>
        <v>178</v>
      </c>
      <c r="G316" s="82">
        <f>SUM('15.꿀벌'!K11)</f>
        <v>12687</v>
      </c>
      <c r="H316" s="31">
        <f t="shared" si="62"/>
        <v>-803</v>
      </c>
      <c r="I316" s="32">
        <f t="shared" si="63"/>
        <v>-429</v>
      </c>
      <c r="J316" s="35">
        <f t="shared" si="64"/>
        <v>0.94047442550037064</v>
      </c>
      <c r="K316" s="36">
        <f t="shared" si="65"/>
        <v>0.96729185727355904</v>
      </c>
    </row>
    <row r="317" spans="1:11" ht="23.1" customHeight="1" x14ac:dyDescent="0.15">
      <c r="A317" s="11" t="s">
        <v>245</v>
      </c>
      <c r="B317" s="79">
        <v>184</v>
      </c>
      <c r="C317" s="79">
        <v>36164</v>
      </c>
      <c r="D317" s="80">
        <v>182</v>
      </c>
      <c r="E317" s="71">
        <v>35992</v>
      </c>
      <c r="F317" s="81">
        <f>SUM('15.꿀벌'!B12)</f>
        <v>189</v>
      </c>
      <c r="G317" s="82">
        <f>SUM('15.꿀벌'!K12)</f>
        <v>37533</v>
      </c>
      <c r="H317" s="31">
        <f t="shared" si="62"/>
        <v>1369</v>
      </c>
      <c r="I317" s="32">
        <f t="shared" si="63"/>
        <v>1541</v>
      </c>
      <c r="J317" s="35">
        <f t="shared" si="64"/>
        <v>1.0378553257383032</v>
      </c>
      <c r="K317" s="36">
        <f t="shared" si="65"/>
        <v>1.042815070015559</v>
      </c>
    </row>
    <row r="318" spans="1:11" ht="23.1" customHeight="1" x14ac:dyDescent="0.15">
      <c r="A318" s="11" t="s">
        <v>255</v>
      </c>
      <c r="B318" s="79">
        <v>35</v>
      </c>
      <c r="C318" s="79">
        <v>4518</v>
      </c>
      <c r="D318" s="80">
        <v>34</v>
      </c>
      <c r="E318" s="71">
        <v>4913</v>
      </c>
      <c r="F318" s="81">
        <f>SUM('15.꿀벌'!B13)</f>
        <v>27</v>
      </c>
      <c r="G318" s="82">
        <f>SUM('15.꿀벌'!K13)</f>
        <v>3384</v>
      </c>
      <c r="H318" s="31">
        <f t="shared" si="62"/>
        <v>-1134</v>
      </c>
      <c r="I318" s="32">
        <f t="shared" si="63"/>
        <v>-1529</v>
      </c>
      <c r="J318" s="35">
        <f t="shared" si="64"/>
        <v>0.74900398406374502</v>
      </c>
      <c r="K318" s="36">
        <f t="shared" si="65"/>
        <v>0.68878485650315491</v>
      </c>
    </row>
    <row r="319" spans="1:11" ht="23.1" customHeight="1" x14ac:dyDescent="0.15">
      <c r="A319" s="11" t="s">
        <v>239</v>
      </c>
      <c r="B319" s="79">
        <v>185</v>
      </c>
      <c r="C319" s="79">
        <v>19831</v>
      </c>
      <c r="D319" s="80">
        <v>183</v>
      </c>
      <c r="E319" s="71">
        <v>19578</v>
      </c>
      <c r="F319" s="81">
        <f>SUM('15.꿀벌'!B14)</f>
        <v>227</v>
      </c>
      <c r="G319" s="82">
        <f>SUM('15.꿀벌'!K14)</f>
        <v>19140</v>
      </c>
      <c r="H319" s="31">
        <f t="shared" si="62"/>
        <v>-691</v>
      </c>
      <c r="I319" s="32">
        <f t="shared" si="63"/>
        <v>-438</v>
      </c>
      <c r="J319" s="35">
        <f t="shared" si="64"/>
        <v>0.96515556452019569</v>
      </c>
      <c r="K319" s="36">
        <f t="shared" si="65"/>
        <v>0.97762794973950351</v>
      </c>
    </row>
    <row r="320" spans="1:11" ht="23.1" customHeight="1" x14ac:dyDescent="0.15">
      <c r="A320" s="11" t="s">
        <v>241</v>
      </c>
      <c r="B320" s="79">
        <v>124</v>
      </c>
      <c r="C320" s="79">
        <v>16213</v>
      </c>
      <c r="D320" s="80">
        <v>120</v>
      </c>
      <c r="E320" s="71">
        <v>15831</v>
      </c>
      <c r="F320" s="81">
        <f>SUM('15.꿀벌'!B15)</f>
        <v>120</v>
      </c>
      <c r="G320" s="82">
        <f>SUM('15.꿀벌'!K15)</f>
        <v>15552</v>
      </c>
      <c r="H320" s="31">
        <f t="shared" si="62"/>
        <v>-661</v>
      </c>
      <c r="I320" s="32">
        <f t="shared" si="63"/>
        <v>-279</v>
      </c>
      <c r="J320" s="35">
        <f t="shared" si="64"/>
        <v>0.9592302473323876</v>
      </c>
      <c r="K320" s="36">
        <f t="shared" si="65"/>
        <v>0.98237635019897673</v>
      </c>
    </row>
    <row r="321" spans="1:11" ht="23.1" customHeight="1" x14ac:dyDescent="0.15">
      <c r="A321" s="11" t="s">
        <v>252</v>
      </c>
      <c r="B321" s="66">
        <v>327</v>
      </c>
      <c r="C321" s="66">
        <v>35730</v>
      </c>
      <c r="D321" s="80">
        <v>282</v>
      </c>
      <c r="E321" s="71">
        <v>30919</v>
      </c>
      <c r="F321" s="81">
        <f>SUM('15.꿀벌'!B16)</f>
        <v>306</v>
      </c>
      <c r="G321" s="82">
        <f>SUM('15.꿀벌'!K16)</f>
        <v>28743</v>
      </c>
      <c r="H321" s="31">
        <f t="shared" si="62"/>
        <v>-6987</v>
      </c>
      <c r="I321" s="32">
        <f t="shared" si="63"/>
        <v>-2176</v>
      </c>
      <c r="J321" s="35">
        <f t="shared" si="64"/>
        <v>0.80445004198152814</v>
      </c>
      <c r="K321" s="36">
        <f t="shared" si="65"/>
        <v>0.92962256217859573</v>
      </c>
    </row>
    <row r="322" spans="1:11" ht="23.1" customHeight="1" x14ac:dyDescent="0.15">
      <c r="A322" s="11" t="s">
        <v>246</v>
      </c>
      <c r="B322" s="79">
        <v>191</v>
      </c>
      <c r="C322" s="79">
        <v>16660</v>
      </c>
      <c r="D322" s="80">
        <v>187</v>
      </c>
      <c r="E322" s="71">
        <v>15772</v>
      </c>
      <c r="F322" s="81">
        <f>SUM('15.꿀벌'!B17)</f>
        <v>184</v>
      </c>
      <c r="G322" s="82">
        <f>SUM('15.꿀벌'!K17)</f>
        <v>15719</v>
      </c>
      <c r="H322" s="31">
        <f t="shared" si="62"/>
        <v>-941</v>
      </c>
      <c r="I322" s="32">
        <f t="shared" si="63"/>
        <v>-53</v>
      </c>
      <c r="J322" s="35">
        <f t="shared" si="64"/>
        <v>0.94351740696278508</v>
      </c>
      <c r="K322" s="36">
        <f t="shared" si="65"/>
        <v>0.99663961450672078</v>
      </c>
    </row>
    <row r="323" spans="1:11" ht="23.1" customHeight="1" x14ac:dyDescent="0.15">
      <c r="A323" s="11" t="s">
        <v>253</v>
      </c>
      <c r="B323" s="79">
        <v>216</v>
      </c>
      <c r="C323" s="79">
        <v>22319</v>
      </c>
      <c r="D323" s="80">
        <v>229</v>
      </c>
      <c r="E323" s="71">
        <v>24706</v>
      </c>
      <c r="F323" s="81">
        <f>SUM('15.꿀벌'!B18)</f>
        <v>216</v>
      </c>
      <c r="G323" s="82">
        <f>SUM('15.꿀벌'!K18)</f>
        <v>25156</v>
      </c>
      <c r="H323" s="31">
        <f t="shared" si="62"/>
        <v>2837</v>
      </c>
      <c r="I323" s="32">
        <f t="shared" si="63"/>
        <v>450</v>
      </c>
      <c r="J323" s="35">
        <f t="shared" si="64"/>
        <v>1.1271114297235538</v>
      </c>
      <c r="K323" s="36">
        <f t="shared" si="65"/>
        <v>1.0182141989800049</v>
      </c>
    </row>
    <row r="324" spans="1:11" ht="23.1" customHeight="1" x14ac:dyDescent="0.15">
      <c r="A324" s="11" t="s">
        <v>251</v>
      </c>
      <c r="B324" s="79">
        <v>142</v>
      </c>
      <c r="C324" s="79">
        <v>13464</v>
      </c>
      <c r="D324" s="80">
        <v>124</v>
      </c>
      <c r="E324" s="71">
        <v>11062</v>
      </c>
      <c r="F324" s="81">
        <f>SUM('15.꿀벌'!B19)</f>
        <v>142</v>
      </c>
      <c r="G324" s="82">
        <f>SUM('15.꿀벌'!K19)</f>
        <v>11575</v>
      </c>
      <c r="H324" s="31">
        <f t="shared" si="62"/>
        <v>-1889</v>
      </c>
      <c r="I324" s="32">
        <f t="shared" si="63"/>
        <v>513</v>
      </c>
      <c r="J324" s="35">
        <f t="shared" si="64"/>
        <v>0.85969994058229349</v>
      </c>
      <c r="K324" s="36">
        <f t="shared" si="65"/>
        <v>1.0463749774001085</v>
      </c>
    </row>
    <row r="325" spans="1:11" ht="23.1" customHeight="1" x14ac:dyDescent="0.15">
      <c r="A325" s="11" t="s">
        <v>242</v>
      </c>
      <c r="B325" s="79">
        <v>186</v>
      </c>
      <c r="C325" s="79">
        <v>16113</v>
      </c>
      <c r="D325" s="80">
        <v>189</v>
      </c>
      <c r="E325" s="71">
        <v>15791</v>
      </c>
      <c r="F325" s="81">
        <f>SUM('15.꿀벌'!B20)</f>
        <v>193</v>
      </c>
      <c r="G325" s="82">
        <f>SUM('15.꿀벌'!K20)</f>
        <v>19253</v>
      </c>
      <c r="H325" s="31">
        <f t="shared" si="62"/>
        <v>3140</v>
      </c>
      <c r="I325" s="32">
        <f t="shared" si="63"/>
        <v>3462</v>
      </c>
      <c r="J325" s="35">
        <f t="shared" si="64"/>
        <v>1.1948737044622355</v>
      </c>
      <c r="K325" s="36">
        <f t="shared" si="65"/>
        <v>1.2192388069153315</v>
      </c>
    </row>
    <row r="326" spans="1:11" ht="23.1" customHeight="1" thickBot="1" x14ac:dyDescent="0.2">
      <c r="A326" s="12" t="s">
        <v>247</v>
      </c>
      <c r="B326" s="83">
        <v>45</v>
      </c>
      <c r="C326" s="83">
        <v>2641</v>
      </c>
      <c r="D326" s="84">
        <v>52</v>
      </c>
      <c r="E326" s="75">
        <v>3101</v>
      </c>
      <c r="F326" s="85">
        <f>SUM('15.꿀벌'!B21)</f>
        <v>59</v>
      </c>
      <c r="G326" s="86">
        <f>SUM('15.꿀벌'!K21)</f>
        <v>4917</v>
      </c>
      <c r="H326" s="33">
        <f t="shared" si="62"/>
        <v>2276</v>
      </c>
      <c r="I326" s="34">
        <f t="shared" si="63"/>
        <v>1816</v>
      </c>
      <c r="J326" s="37">
        <f t="shared" si="64"/>
        <v>1.8617947747065506</v>
      </c>
      <c r="K326" s="38">
        <f t="shared" si="65"/>
        <v>1.5856175427281523</v>
      </c>
    </row>
    <row r="327" spans="1:11" ht="23.1" customHeight="1" x14ac:dyDescent="0.15">
      <c r="B327" s="87"/>
      <c r="C327" s="87"/>
      <c r="D327" s="78"/>
      <c r="E327" s="78"/>
      <c r="F327" s="87"/>
      <c r="G327" s="87"/>
    </row>
    <row r="328" spans="1:11" ht="23.1" customHeight="1" thickBot="1" x14ac:dyDescent="0.3">
      <c r="A328" s="30" t="s">
        <v>301</v>
      </c>
      <c r="B328" s="87"/>
      <c r="C328" s="87"/>
      <c r="D328" s="78"/>
      <c r="E328" s="78"/>
      <c r="F328" s="87"/>
      <c r="G328" s="87"/>
      <c r="I328" s="39"/>
      <c r="J328" s="39"/>
      <c r="K328" s="39" t="s">
        <v>175</v>
      </c>
    </row>
    <row r="329" spans="1:11" ht="23.1" customHeight="1" x14ac:dyDescent="0.15">
      <c r="A329" s="477" t="s">
        <v>355</v>
      </c>
      <c r="B329" s="96" t="s">
        <v>393</v>
      </c>
      <c r="C329" s="107"/>
      <c r="D329" s="96" t="s">
        <v>394</v>
      </c>
      <c r="E329" s="97"/>
      <c r="F329" s="98" t="s">
        <v>396</v>
      </c>
      <c r="G329" s="97"/>
      <c r="H329" s="99" t="s">
        <v>356</v>
      </c>
      <c r="I329" s="100"/>
      <c r="J329" s="100" t="s">
        <v>357</v>
      </c>
      <c r="K329" s="101"/>
    </row>
    <row r="330" spans="1:11" ht="23.1" customHeight="1" x14ac:dyDescent="0.15">
      <c r="A330" s="478"/>
      <c r="B330" s="102" t="s">
        <v>358</v>
      </c>
      <c r="C330" s="102" t="s">
        <v>359</v>
      </c>
      <c r="D330" s="102" t="s">
        <v>358</v>
      </c>
      <c r="E330" s="103" t="s">
        <v>360</v>
      </c>
      <c r="F330" s="104" t="s">
        <v>358</v>
      </c>
      <c r="G330" s="105" t="s">
        <v>361</v>
      </c>
      <c r="H330" s="106" t="s">
        <v>228</v>
      </c>
      <c r="I330" s="102" t="s">
        <v>229</v>
      </c>
      <c r="J330" s="102" t="s">
        <v>227</v>
      </c>
      <c r="K330" s="105" t="s">
        <v>230</v>
      </c>
    </row>
    <row r="331" spans="1:11" ht="23.1" customHeight="1" x14ac:dyDescent="0.15">
      <c r="A331" s="11" t="s">
        <v>235</v>
      </c>
      <c r="B331" s="79">
        <v>22</v>
      </c>
      <c r="C331" s="79">
        <v>2345</v>
      </c>
      <c r="D331" s="80">
        <v>24</v>
      </c>
      <c r="E331" s="71">
        <v>545</v>
      </c>
      <c r="F331" s="81">
        <f>SUM('16.관상조1'!B6)</f>
        <v>26</v>
      </c>
      <c r="G331" s="82">
        <f>SUM('16.관상조1'!J6)</f>
        <v>1604</v>
      </c>
      <c r="H331" s="31">
        <f t="shared" ref="H331:H346" si="66">SUM(G331-C331)</f>
        <v>-741</v>
      </c>
      <c r="I331" s="32">
        <f t="shared" ref="I331:I346" si="67">SUM(G331-E331)</f>
        <v>1059</v>
      </c>
      <c r="J331" s="35">
        <f>IFERROR(G331/C331,"")</f>
        <v>0.68400852878464824</v>
      </c>
      <c r="K331" s="36">
        <f>IFERROR(G331/E331,"")</f>
        <v>2.9431192660550458</v>
      </c>
    </row>
    <row r="332" spans="1:11" ht="23.1" customHeight="1" x14ac:dyDescent="0.15">
      <c r="A332" s="11" t="s">
        <v>256</v>
      </c>
      <c r="B332" s="79">
        <v>4</v>
      </c>
      <c r="C332" s="79">
        <v>22</v>
      </c>
      <c r="D332" s="80">
        <v>4</v>
      </c>
      <c r="E332" s="71">
        <v>61</v>
      </c>
      <c r="F332" s="81">
        <f>SUM('16.관상조1'!B7)</f>
        <v>4</v>
      </c>
      <c r="G332" s="82">
        <f>SUM('16.관상조1'!J7)</f>
        <v>17</v>
      </c>
      <c r="H332" s="31">
        <f t="shared" si="66"/>
        <v>-5</v>
      </c>
      <c r="I332" s="32">
        <f t="shared" si="67"/>
        <v>-44</v>
      </c>
      <c r="J332" s="35">
        <f t="shared" ref="J332:J346" si="68">IFERROR(G332/C332,"")</f>
        <v>0.77272727272727271</v>
      </c>
      <c r="K332" s="36">
        <f t="shared" ref="K332:K346" si="69">IFERROR(G332/E332,"")</f>
        <v>0.27868852459016391</v>
      </c>
    </row>
    <row r="333" spans="1:11" ht="23.1" customHeight="1" x14ac:dyDescent="0.15">
      <c r="A333" s="11" t="s">
        <v>244</v>
      </c>
      <c r="B333" s="79">
        <v>4</v>
      </c>
      <c r="C333" s="79">
        <v>149</v>
      </c>
      <c r="D333" s="80">
        <v>5</v>
      </c>
      <c r="E333" s="71">
        <v>113</v>
      </c>
      <c r="F333" s="81">
        <f>SUM('16.관상조1'!B8)</f>
        <v>5</v>
      </c>
      <c r="G333" s="82">
        <f>SUM('16.관상조1'!J8)</f>
        <v>111</v>
      </c>
      <c r="H333" s="31">
        <f t="shared" si="66"/>
        <v>-38</v>
      </c>
      <c r="I333" s="32">
        <f t="shared" si="67"/>
        <v>-2</v>
      </c>
      <c r="J333" s="35">
        <f t="shared" si="68"/>
        <v>0.74496644295302017</v>
      </c>
      <c r="K333" s="36">
        <f t="shared" si="69"/>
        <v>0.98230088495575218</v>
      </c>
    </row>
    <row r="334" spans="1:11" ht="23.1" customHeight="1" x14ac:dyDescent="0.15">
      <c r="A334" s="11" t="s">
        <v>257</v>
      </c>
      <c r="B334" s="79">
        <v>0</v>
      </c>
      <c r="C334" s="79">
        <v>0</v>
      </c>
      <c r="D334" s="80">
        <v>1</v>
      </c>
      <c r="E334" s="71">
        <v>1</v>
      </c>
      <c r="F334" s="81">
        <f>SUM('16.관상조1'!B9)</f>
        <v>2</v>
      </c>
      <c r="G334" s="82">
        <f>SUM('16.관상조1'!J9)</f>
        <v>23</v>
      </c>
      <c r="H334" s="31">
        <f t="shared" si="66"/>
        <v>23</v>
      </c>
      <c r="I334" s="32">
        <f t="shared" si="67"/>
        <v>22</v>
      </c>
      <c r="J334" s="35" t="str">
        <f t="shared" si="68"/>
        <v/>
      </c>
      <c r="K334" s="36">
        <f t="shared" si="69"/>
        <v>23</v>
      </c>
    </row>
    <row r="335" spans="1:11" ht="23.1" customHeight="1" x14ac:dyDescent="0.15">
      <c r="A335" s="11" t="s">
        <v>249</v>
      </c>
      <c r="B335" s="79">
        <v>2</v>
      </c>
      <c r="C335" s="79">
        <v>32</v>
      </c>
      <c r="D335" s="80">
        <v>2</v>
      </c>
      <c r="E335" s="71">
        <v>9</v>
      </c>
      <c r="F335" s="81">
        <f>SUM('16.관상조1'!B10)</f>
        <v>0</v>
      </c>
      <c r="G335" s="82">
        <f>SUM('16.관상조1'!J10)</f>
        <v>0</v>
      </c>
      <c r="H335" s="31">
        <f t="shared" si="66"/>
        <v>-32</v>
      </c>
      <c r="I335" s="32">
        <f t="shared" si="67"/>
        <v>-9</v>
      </c>
      <c r="J335" s="35">
        <f t="shared" si="68"/>
        <v>0</v>
      </c>
      <c r="K335" s="36">
        <f t="shared" si="69"/>
        <v>0</v>
      </c>
    </row>
    <row r="336" spans="1:11" ht="23.1" customHeight="1" x14ac:dyDescent="0.15">
      <c r="A336" s="11" t="s">
        <v>254</v>
      </c>
      <c r="B336" s="79">
        <v>3</v>
      </c>
      <c r="C336" s="79">
        <v>26</v>
      </c>
      <c r="D336" s="80">
        <v>1</v>
      </c>
      <c r="E336" s="71">
        <v>3</v>
      </c>
      <c r="F336" s="81">
        <f>SUM('16.관상조1'!B11)</f>
        <v>1</v>
      </c>
      <c r="G336" s="82">
        <f>SUM('16.관상조1'!J11)</f>
        <v>3</v>
      </c>
      <c r="H336" s="31">
        <f t="shared" si="66"/>
        <v>-23</v>
      </c>
      <c r="I336" s="32">
        <f t="shared" si="67"/>
        <v>0</v>
      </c>
      <c r="J336" s="35">
        <f t="shared" si="68"/>
        <v>0.11538461538461539</v>
      </c>
      <c r="K336" s="36">
        <f t="shared" si="69"/>
        <v>1</v>
      </c>
    </row>
    <row r="337" spans="1:11" ht="23.1" customHeight="1" x14ac:dyDescent="0.15">
      <c r="A337" s="11" t="s">
        <v>245</v>
      </c>
      <c r="B337" s="79">
        <v>1</v>
      </c>
      <c r="C337" s="79">
        <v>200</v>
      </c>
      <c r="D337" s="80">
        <v>2</v>
      </c>
      <c r="E337" s="71">
        <v>207</v>
      </c>
      <c r="F337" s="81">
        <f>SUM('16.관상조1'!B12)</f>
        <v>2</v>
      </c>
      <c r="G337" s="82">
        <f>SUM('16.관상조1'!J12)</f>
        <v>207</v>
      </c>
      <c r="H337" s="31">
        <f t="shared" si="66"/>
        <v>7</v>
      </c>
      <c r="I337" s="32">
        <f t="shared" si="67"/>
        <v>0</v>
      </c>
      <c r="J337" s="35">
        <f t="shared" si="68"/>
        <v>1.0349999999999999</v>
      </c>
      <c r="K337" s="36">
        <f t="shared" si="69"/>
        <v>1</v>
      </c>
    </row>
    <row r="338" spans="1:11" ht="23.1" customHeight="1" x14ac:dyDescent="0.15">
      <c r="A338" s="11" t="s">
        <v>255</v>
      </c>
      <c r="B338" s="79">
        <v>0</v>
      </c>
      <c r="C338" s="79">
        <v>0</v>
      </c>
      <c r="D338" s="80">
        <v>0</v>
      </c>
      <c r="E338" s="71">
        <v>0</v>
      </c>
      <c r="F338" s="81">
        <f>SUM('16.관상조1'!B13)</f>
        <v>0</v>
      </c>
      <c r="G338" s="82">
        <f>SUM('16.관상조1'!J13)</f>
        <v>0</v>
      </c>
      <c r="H338" s="31">
        <f t="shared" si="66"/>
        <v>0</v>
      </c>
      <c r="I338" s="32">
        <f t="shared" si="67"/>
        <v>0</v>
      </c>
      <c r="J338" s="35" t="str">
        <f t="shared" si="68"/>
        <v/>
      </c>
      <c r="K338" s="36" t="str">
        <f t="shared" si="69"/>
        <v/>
      </c>
    </row>
    <row r="339" spans="1:11" ht="23.1" customHeight="1" x14ac:dyDescent="0.15">
      <c r="A339" s="11" t="s">
        <v>239</v>
      </c>
      <c r="B339" s="79">
        <v>0</v>
      </c>
      <c r="C339" s="79">
        <v>0</v>
      </c>
      <c r="D339" s="80">
        <v>2</v>
      </c>
      <c r="E339" s="71">
        <v>27</v>
      </c>
      <c r="F339" s="81">
        <f>SUM('16.관상조1'!B14)</f>
        <v>2</v>
      </c>
      <c r="G339" s="82">
        <f>SUM('16.관상조1'!J14)</f>
        <v>27</v>
      </c>
      <c r="H339" s="31">
        <f t="shared" si="66"/>
        <v>27</v>
      </c>
      <c r="I339" s="32">
        <f t="shared" si="67"/>
        <v>0</v>
      </c>
      <c r="J339" s="35" t="str">
        <f t="shared" si="68"/>
        <v/>
      </c>
      <c r="K339" s="36">
        <f t="shared" si="69"/>
        <v>1</v>
      </c>
    </row>
    <row r="340" spans="1:11" ht="23.1" customHeight="1" x14ac:dyDescent="0.15">
      <c r="A340" s="11" t="s">
        <v>241</v>
      </c>
      <c r="B340" s="79">
        <v>1</v>
      </c>
      <c r="C340" s="79">
        <v>4</v>
      </c>
      <c r="D340" s="80">
        <v>1</v>
      </c>
      <c r="E340" s="71">
        <v>4</v>
      </c>
      <c r="F340" s="81">
        <f>SUM('16.관상조1'!B15)</f>
        <v>2</v>
      </c>
      <c r="G340" s="82">
        <f>SUM('16.관상조1'!J15)</f>
        <v>6</v>
      </c>
      <c r="H340" s="31">
        <f t="shared" si="66"/>
        <v>2</v>
      </c>
      <c r="I340" s="32">
        <f t="shared" si="67"/>
        <v>2</v>
      </c>
      <c r="J340" s="35">
        <f t="shared" si="68"/>
        <v>1.5</v>
      </c>
      <c r="K340" s="36">
        <f t="shared" si="69"/>
        <v>1.5</v>
      </c>
    </row>
    <row r="341" spans="1:11" ht="23.1" customHeight="1" x14ac:dyDescent="0.15">
      <c r="A341" s="11" t="s">
        <v>252</v>
      </c>
      <c r="B341" s="66">
        <v>0</v>
      </c>
      <c r="C341" s="66">
        <v>0</v>
      </c>
      <c r="D341" s="80">
        <v>0</v>
      </c>
      <c r="E341" s="71">
        <v>0</v>
      </c>
      <c r="F341" s="81">
        <f>SUM('16.관상조1'!B16)</f>
        <v>0</v>
      </c>
      <c r="G341" s="82">
        <f>SUM('16.관상조1'!J16)</f>
        <v>0</v>
      </c>
      <c r="H341" s="31">
        <f t="shared" si="66"/>
        <v>0</v>
      </c>
      <c r="I341" s="32">
        <f t="shared" si="67"/>
        <v>0</v>
      </c>
      <c r="J341" s="35" t="str">
        <f t="shared" si="68"/>
        <v/>
      </c>
      <c r="K341" s="36" t="str">
        <f t="shared" si="69"/>
        <v/>
      </c>
    </row>
    <row r="342" spans="1:11" ht="23.1" customHeight="1" x14ac:dyDescent="0.15">
      <c r="A342" s="11" t="s">
        <v>246</v>
      </c>
      <c r="B342" s="79">
        <v>2</v>
      </c>
      <c r="C342" s="79">
        <v>28</v>
      </c>
      <c r="D342" s="80">
        <v>2</v>
      </c>
      <c r="E342" s="71">
        <v>47</v>
      </c>
      <c r="F342" s="81">
        <f>SUM('16.관상조1'!B17)</f>
        <v>2</v>
      </c>
      <c r="G342" s="82">
        <f>SUM('16.관상조1'!J17)</f>
        <v>46</v>
      </c>
      <c r="H342" s="31">
        <f t="shared" si="66"/>
        <v>18</v>
      </c>
      <c r="I342" s="32">
        <f t="shared" si="67"/>
        <v>-1</v>
      </c>
      <c r="J342" s="35">
        <f t="shared" si="68"/>
        <v>1.6428571428571428</v>
      </c>
      <c r="K342" s="36">
        <f t="shared" si="69"/>
        <v>0.97872340425531912</v>
      </c>
    </row>
    <row r="343" spans="1:11" ht="23.1" customHeight="1" x14ac:dyDescent="0.15">
      <c r="A343" s="11" t="s">
        <v>253</v>
      </c>
      <c r="B343" s="79">
        <v>1</v>
      </c>
      <c r="C343" s="79">
        <v>30</v>
      </c>
      <c r="D343" s="80">
        <v>4</v>
      </c>
      <c r="E343" s="71">
        <v>73</v>
      </c>
      <c r="F343" s="81">
        <f>SUM('16.관상조1'!B18)</f>
        <v>3</v>
      </c>
      <c r="G343" s="82">
        <f>SUM('16.관상조1'!J18)</f>
        <v>72</v>
      </c>
      <c r="H343" s="31">
        <f t="shared" si="66"/>
        <v>42</v>
      </c>
      <c r="I343" s="32">
        <f t="shared" si="67"/>
        <v>-1</v>
      </c>
      <c r="J343" s="35">
        <f t="shared" si="68"/>
        <v>2.4</v>
      </c>
      <c r="K343" s="36">
        <f t="shared" si="69"/>
        <v>0.98630136986301364</v>
      </c>
    </row>
    <row r="344" spans="1:11" ht="23.1" customHeight="1" x14ac:dyDescent="0.15">
      <c r="A344" s="11" t="s">
        <v>251</v>
      </c>
      <c r="B344" s="79">
        <v>1</v>
      </c>
      <c r="C344" s="79">
        <v>568</v>
      </c>
      <c r="D344" s="80">
        <v>0</v>
      </c>
      <c r="E344" s="71">
        <v>0</v>
      </c>
      <c r="F344" s="81">
        <f>SUM('16.관상조1'!B19)</f>
        <v>1</v>
      </c>
      <c r="G344" s="82">
        <f>SUM('16.관상조1'!J19)</f>
        <v>408</v>
      </c>
      <c r="H344" s="31">
        <f t="shared" si="66"/>
        <v>-160</v>
      </c>
      <c r="I344" s="32">
        <f t="shared" si="67"/>
        <v>408</v>
      </c>
      <c r="J344" s="35">
        <f t="shared" si="68"/>
        <v>0.71830985915492962</v>
      </c>
      <c r="K344" s="36" t="str">
        <f t="shared" si="69"/>
        <v/>
      </c>
    </row>
    <row r="345" spans="1:11" ht="23.1" customHeight="1" x14ac:dyDescent="0.15">
      <c r="A345" s="11" t="s">
        <v>242</v>
      </c>
      <c r="B345" s="79">
        <v>2</v>
      </c>
      <c r="C345" s="79">
        <v>6</v>
      </c>
      <c r="D345" s="80">
        <v>0</v>
      </c>
      <c r="E345" s="71">
        <v>0</v>
      </c>
      <c r="F345" s="81">
        <f>SUM('16.관상조1'!B20)</f>
        <v>1</v>
      </c>
      <c r="G345" s="82">
        <f>SUM('16.관상조1'!J20)</f>
        <v>4</v>
      </c>
      <c r="H345" s="31">
        <f t="shared" si="66"/>
        <v>-2</v>
      </c>
      <c r="I345" s="32">
        <f t="shared" si="67"/>
        <v>4</v>
      </c>
      <c r="J345" s="35">
        <f t="shared" si="68"/>
        <v>0.66666666666666663</v>
      </c>
      <c r="K345" s="36" t="str">
        <f t="shared" si="69"/>
        <v/>
      </c>
    </row>
    <row r="346" spans="1:11" ht="23.1" customHeight="1" thickBot="1" x14ac:dyDescent="0.2">
      <c r="A346" s="12" t="s">
        <v>247</v>
      </c>
      <c r="B346" s="83">
        <v>1</v>
      </c>
      <c r="C346" s="83">
        <v>1280</v>
      </c>
      <c r="D346" s="84">
        <v>0</v>
      </c>
      <c r="E346" s="75">
        <v>0</v>
      </c>
      <c r="F346" s="85">
        <f>SUM('16.관상조1'!B21)</f>
        <v>1</v>
      </c>
      <c r="G346" s="86">
        <f>SUM('16.관상조1'!J21)</f>
        <v>680</v>
      </c>
      <c r="H346" s="33">
        <f t="shared" si="66"/>
        <v>-600</v>
      </c>
      <c r="I346" s="34">
        <f t="shared" si="67"/>
        <v>680</v>
      </c>
      <c r="J346" s="37">
        <f t="shared" si="68"/>
        <v>0.53125</v>
      </c>
      <c r="K346" s="38" t="str">
        <f t="shared" si="69"/>
        <v/>
      </c>
    </row>
    <row r="347" spans="1:11" ht="23.1" customHeight="1" x14ac:dyDescent="0.15">
      <c r="B347" s="87"/>
      <c r="C347" s="87"/>
      <c r="D347" s="78"/>
      <c r="E347" s="78"/>
      <c r="F347" s="87"/>
      <c r="G347" s="87"/>
    </row>
    <row r="348" spans="1:11" ht="23.1" customHeight="1" thickBot="1" x14ac:dyDescent="0.3">
      <c r="A348" s="30" t="s">
        <v>305</v>
      </c>
      <c r="B348" s="87"/>
      <c r="C348" s="87"/>
      <c r="D348" s="78"/>
      <c r="E348" s="78"/>
      <c r="F348" s="87"/>
      <c r="G348" s="87"/>
      <c r="I348" s="39"/>
      <c r="J348" s="39"/>
      <c r="K348" s="39" t="s">
        <v>175</v>
      </c>
    </row>
    <row r="349" spans="1:11" ht="23.1" customHeight="1" x14ac:dyDescent="0.15">
      <c r="A349" s="477" t="s">
        <v>355</v>
      </c>
      <c r="B349" s="96" t="s">
        <v>393</v>
      </c>
      <c r="C349" s="107"/>
      <c r="D349" s="96" t="s">
        <v>394</v>
      </c>
      <c r="E349" s="97"/>
      <c r="F349" s="98" t="s">
        <v>396</v>
      </c>
      <c r="G349" s="97"/>
      <c r="H349" s="99" t="s">
        <v>356</v>
      </c>
      <c r="I349" s="100"/>
      <c r="J349" s="100" t="s">
        <v>357</v>
      </c>
      <c r="K349" s="101"/>
    </row>
    <row r="350" spans="1:11" ht="23.1" customHeight="1" x14ac:dyDescent="0.15">
      <c r="A350" s="478"/>
      <c r="B350" s="102" t="s">
        <v>358</v>
      </c>
      <c r="C350" s="102" t="s">
        <v>359</v>
      </c>
      <c r="D350" s="102" t="s">
        <v>358</v>
      </c>
      <c r="E350" s="103" t="s">
        <v>360</v>
      </c>
      <c r="F350" s="104" t="s">
        <v>358</v>
      </c>
      <c r="G350" s="105" t="s">
        <v>361</v>
      </c>
      <c r="H350" s="106" t="s">
        <v>228</v>
      </c>
      <c r="I350" s="102" t="s">
        <v>229</v>
      </c>
      <c r="J350" s="102" t="s">
        <v>227</v>
      </c>
      <c r="K350" s="105" t="s">
        <v>230</v>
      </c>
    </row>
    <row r="351" spans="1:11" ht="23.1" customHeight="1" x14ac:dyDescent="0.15">
      <c r="A351" s="11" t="s">
        <v>235</v>
      </c>
      <c r="B351" s="79">
        <v>3</v>
      </c>
      <c r="C351" s="79">
        <v>365</v>
      </c>
      <c r="D351" s="80">
        <v>4</v>
      </c>
      <c r="E351" s="71">
        <v>15</v>
      </c>
      <c r="F351" s="81">
        <f>SUM('17.타조'!B6)</f>
        <v>5</v>
      </c>
      <c r="G351" s="82">
        <f>SUM('17.타조'!J6)</f>
        <v>10</v>
      </c>
      <c r="H351" s="31">
        <f t="shared" ref="H351:H366" si="70">SUM(G351-C351)</f>
        <v>-355</v>
      </c>
      <c r="I351" s="32">
        <f t="shared" ref="I351:I366" si="71">SUM(G351-E351)</f>
        <v>-5</v>
      </c>
      <c r="J351" s="35">
        <f>IFERROR(G351/C351,"")</f>
        <v>2.7397260273972601E-2</v>
      </c>
      <c r="K351" s="36">
        <f>IFERROR(G351/E351,"")</f>
        <v>0.66666666666666663</v>
      </c>
    </row>
    <row r="352" spans="1:11" ht="23.1" customHeight="1" x14ac:dyDescent="0.15">
      <c r="A352" s="11" t="s">
        <v>256</v>
      </c>
      <c r="B352" s="79">
        <v>0</v>
      </c>
      <c r="C352" s="79">
        <v>0</v>
      </c>
      <c r="D352" s="80">
        <v>0</v>
      </c>
      <c r="E352" s="71">
        <v>0</v>
      </c>
      <c r="F352" s="81">
        <f>SUM('17.타조'!B7)</f>
        <v>0</v>
      </c>
      <c r="G352" s="82">
        <f>SUM('17.타조'!J7)</f>
        <v>0</v>
      </c>
      <c r="H352" s="31">
        <f t="shared" si="70"/>
        <v>0</v>
      </c>
      <c r="I352" s="32">
        <f t="shared" si="71"/>
        <v>0</v>
      </c>
      <c r="J352" s="35" t="str">
        <f t="shared" ref="J352:J366" si="72">IFERROR(G352/C352,"")</f>
        <v/>
      </c>
      <c r="K352" s="36" t="str">
        <f t="shared" ref="K352:K366" si="73">IFERROR(G352/E352,"")</f>
        <v/>
      </c>
    </row>
    <row r="353" spans="1:11" ht="23.1" customHeight="1" x14ac:dyDescent="0.15">
      <c r="A353" s="11" t="s">
        <v>244</v>
      </c>
      <c r="B353" s="79">
        <v>1</v>
      </c>
      <c r="C353" s="79">
        <v>5</v>
      </c>
      <c r="D353" s="80">
        <v>3</v>
      </c>
      <c r="E353" s="71">
        <v>11</v>
      </c>
      <c r="F353" s="81">
        <f>SUM('17.타조'!B8)</f>
        <v>1</v>
      </c>
      <c r="G353" s="82">
        <f>SUM('17.타조'!J8)</f>
        <v>1</v>
      </c>
      <c r="H353" s="31">
        <f t="shared" si="70"/>
        <v>-4</v>
      </c>
      <c r="I353" s="32">
        <f t="shared" si="71"/>
        <v>-10</v>
      </c>
      <c r="J353" s="35">
        <f t="shared" si="72"/>
        <v>0.2</v>
      </c>
      <c r="K353" s="36">
        <f t="shared" si="73"/>
        <v>9.0909090909090912E-2</v>
      </c>
    </row>
    <row r="354" spans="1:11" ht="23.1" customHeight="1" x14ac:dyDescent="0.15">
      <c r="A354" s="11" t="s">
        <v>257</v>
      </c>
      <c r="B354" s="79">
        <v>1</v>
      </c>
      <c r="C354" s="79">
        <v>300</v>
      </c>
      <c r="D354" s="80">
        <v>0</v>
      </c>
      <c r="E354" s="71">
        <v>0</v>
      </c>
      <c r="F354" s="81">
        <f>SUM('17.타조'!B9)</f>
        <v>0</v>
      </c>
      <c r="G354" s="82">
        <f>SUM('17.타조'!J9)</f>
        <v>0</v>
      </c>
      <c r="H354" s="31">
        <f t="shared" si="70"/>
        <v>-300</v>
      </c>
      <c r="I354" s="32">
        <f t="shared" si="71"/>
        <v>0</v>
      </c>
      <c r="J354" s="35">
        <f t="shared" si="72"/>
        <v>0</v>
      </c>
      <c r="K354" s="36" t="str">
        <f t="shared" si="73"/>
        <v/>
      </c>
    </row>
    <row r="355" spans="1:11" ht="23.1" customHeight="1" x14ac:dyDescent="0.15">
      <c r="A355" s="11" t="s">
        <v>249</v>
      </c>
      <c r="B355" s="79">
        <v>1</v>
      </c>
      <c r="C355" s="79">
        <v>60</v>
      </c>
      <c r="D355" s="80">
        <v>0</v>
      </c>
      <c r="E355" s="71">
        <v>0</v>
      </c>
      <c r="F355" s="81">
        <f>SUM('17.타조'!B10)</f>
        <v>0</v>
      </c>
      <c r="G355" s="82">
        <f>SUM('17.타조'!J10)</f>
        <v>0</v>
      </c>
      <c r="H355" s="31">
        <f t="shared" si="70"/>
        <v>-60</v>
      </c>
      <c r="I355" s="32">
        <f t="shared" si="71"/>
        <v>0</v>
      </c>
      <c r="J355" s="35">
        <f t="shared" si="72"/>
        <v>0</v>
      </c>
      <c r="K355" s="36" t="str">
        <f t="shared" si="73"/>
        <v/>
      </c>
    </row>
    <row r="356" spans="1:11" ht="23.1" customHeight="1" x14ac:dyDescent="0.15">
      <c r="A356" s="11" t="s">
        <v>254</v>
      </c>
      <c r="B356" s="79">
        <v>0</v>
      </c>
      <c r="C356" s="79">
        <v>0</v>
      </c>
      <c r="D356" s="80">
        <v>0</v>
      </c>
      <c r="E356" s="71">
        <v>0</v>
      </c>
      <c r="F356" s="81">
        <f>SUM('17.타조'!B11)</f>
        <v>2</v>
      </c>
      <c r="G356" s="82">
        <f>SUM('17.타조'!J11)</f>
        <v>3</v>
      </c>
      <c r="H356" s="31">
        <f t="shared" si="70"/>
        <v>3</v>
      </c>
      <c r="I356" s="32">
        <f t="shared" si="71"/>
        <v>3</v>
      </c>
      <c r="J356" s="35" t="str">
        <f t="shared" si="72"/>
        <v/>
      </c>
      <c r="K356" s="36" t="str">
        <f t="shared" si="73"/>
        <v/>
      </c>
    </row>
    <row r="357" spans="1:11" ht="23.1" customHeight="1" x14ac:dyDescent="0.15">
      <c r="A357" s="11" t="s">
        <v>245</v>
      </c>
      <c r="B357" s="79">
        <v>0</v>
      </c>
      <c r="C357" s="79">
        <v>0</v>
      </c>
      <c r="D357" s="80">
        <v>0</v>
      </c>
      <c r="E357" s="71">
        <v>0</v>
      </c>
      <c r="F357" s="81">
        <f>SUM('17.타조'!B12)</f>
        <v>0</v>
      </c>
      <c r="G357" s="82">
        <f>SUM('17.타조'!J12)</f>
        <v>0</v>
      </c>
      <c r="H357" s="31">
        <f t="shared" si="70"/>
        <v>0</v>
      </c>
      <c r="I357" s="32">
        <f t="shared" si="71"/>
        <v>0</v>
      </c>
      <c r="J357" s="35" t="str">
        <f t="shared" si="72"/>
        <v/>
      </c>
      <c r="K357" s="36" t="str">
        <f t="shared" si="73"/>
        <v/>
      </c>
    </row>
    <row r="358" spans="1:11" ht="23.1" customHeight="1" x14ac:dyDescent="0.15">
      <c r="A358" s="11" t="s">
        <v>255</v>
      </c>
      <c r="B358" s="79">
        <v>0</v>
      </c>
      <c r="C358" s="79">
        <v>0</v>
      </c>
      <c r="D358" s="80">
        <v>0</v>
      </c>
      <c r="E358" s="71">
        <v>0</v>
      </c>
      <c r="F358" s="81">
        <f>SUM('17.타조'!B13)</f>
        <v>0</v>
      </c>
      <c r="G358" s="82">
        <f>SUM('17.타조'!J13)</f>
        <v>0</v>
      </c>
      <c r="H358" s="31">
        <f t="shared" si="70"/>
        <v>0</v>
      </c>
      <c r="I358" s="32">
        <f t="shared" si="71"/>
        <v>0</v>
      </c>
      <c r="J358" s="35" t="str">
        <f t="shared" si="72"/>
        <v/>
      </c>
      <c r="K358" s="36" t="str">
        <f t="shared" si="73"/>
        <v/>
      </c>
    </row>
    <row r="359" spans="1:11" ht="23.1" customHeight="1" x14ac:dyDescent="0.15">
      <c r="A359" s="11" t="s">
        <v>239</v>
      </c>
      <c r="B359" s="79">
        <v>0</v>
      </c>
      <c r="C359" s="79">
        <v>0</v>
      </c>
      <c r="D359" s="80">
        <v>0</v>
      </c>
      <c r="E359" s="71">
        <v>0</v>
      </c>
      <c r="F359" s="81">
        <f>SUM('17.타조'!B14)</f>
        <v>0</v>
      </c>
      <c r="G359" s="82">
        <f>SUM('17.타조'!J14)</f>
        <v>0</v>
      </c>
      <c r="H359" s="31">
        <f t="shared" si="70"/>
        <v>0</v>
      </c>
      <c r="I359" s="32">
        <f t="shared" si="71"/>
        <v>0</v>
      </c>
      <c r="J359" s="35" t="str">
        <f t="shared" si="72"/>
        <v/>
      </c>
      <c r="K359" s="36" t="str">
        <f t="shared" si="73"/>
        <v/>
      </c>
    </row>
    <row r="360" spans="1:11" ht="23.1" customHeight="1" x14ac:dyDescent="0.15">
      <c r="A360" s="11" t="s">
        <v>241</v>
      </c>
      <c r="B360" s="79">
        <v>0</v>
      </c>
      <c r="C360" s="79">
        <v>0</v>
      </c>
      <c r="D360" s="80">
        <v>0</v>
      </c>
      <c r="E360" s="71">
        <v>0</v>
      </c>
      <c r="F360" s="81">
        <f>SUM('17.타조'!B15)</f>
        <v>0</v>
      </c>
      <c r="G360" s="82">
        <f>SUM('17.타조'!J15)</f>
        <v>0</v>
      </c>
      <c r="H360" s="31">
        <f t="shared" si="70"/>
        <v>0</v>
      </c>
      <c r="I360" s="32">
        <f t="shared" si="71"/>
        <v>0</v>
      </c>
      <c r="J360" s="35" t="str">
        <f t="shared" si="72"/>
        <v/>
      </c>
      <c r="K360" s="36" t="str">
        <f t="shared" si="73"/>
        <v/>
      </c>
    </row>
    <row r="361" spans="1:11" ht="23.1" customHeight="1" x14ac:dyDescent="0.15">
      <c r="A361" s="11" t="s">
        <v>252</v>
      </c>
      <c r="B361" s="66">
        <v>0</v>
      </c>
      <c r="C361" s="66">
        <v>0</v>
      </c>
      <c r="D361" s="80">
        <v>0</v>
      </c>
      <c r="E361" s="71">
        <v>0</v>
      </c>
      <c r="F361" s="81">
        <f>SUM('17.타조'!B16)</f>
        <v>1</v>
      </c>
      <c r="G361" s="82">
        <f>SUM('17.타조'!J16)</f>
        <v>2</v>
      </c>
      <c r="H361" s="31">
        <f t="shared" si="70"/>
        <v>2</v>
      </c>
      <c r="I361" s="32">
        <f t="shared" si="71"/>
        <v>2</v>
      </c>
      <c r="J361" s="35" t="str">
        <f t="shared" si="72"/>
        <v/>
      </c>
      <c r="K361" s="36" t="str">
        <f t="shared" si="73"/>
        <v/>
      </c>
    </row>
    <row r="362" spans="1:11" ht="23.1" customHeight="1" x14ac:dyDescent="0.15">
      <c r="A362" s="11" t="s">
        <v>246</v>
      </c>
      <c r="B362" s="79">
        <v>0</v>
      </c>
      <c r="C362" s="79">
        <v>0</v>
      </c>
      <c r="D362" s="80">
        <v>0</v>
      </c>
      <c r="E362" s="71">
        <v>0</v>
      </c>
      <c r="F362" s="81">
        <f>SUM('17.타조'!B17)</f>
        <v>0</v>
      </c>
      <c r="G362" s="82">
        <f>SUM('17.타조'!J17)</f>
        <v>0</v>
      </c>
      <c r="H362" s="31">
        <f t="shared" si="70"/>
        <v>0</v>
      </c>
      <c r="I362" s="32">
        <f t="shared" si="71"/>
        <v>0</v>
      </c>
      <c r="J362" s="35" t="str">
        <f t="shared" si="72"/>
        <v/>
      </c>
      <c r="K362" s="36" t="str">
        <f t="shared" si="73"/>
        <v/>
      </c>
    </row>
    <row r="363" spans="1:11" ht="23.1" customHeight="1" x14ac:dyDescent="0.15">
      <c r="A363" s="11" t="s">
        <v>253</v>
      </c>
      <c r="B363" s="79">
        <v>0</v>
      </c>
      <c r="C363" s="79">
        <v>0</v>
      </c>
      <c r="D363" s="80">
        <v>0</v>
      </c>
      <c r="E363" s="71">
        <v>0</v>
      </c>
      <c r="F363" s="81">
        <f>SUM('17.타조'!B18)</f>
        <v>0</v>
      </c>
      <c r="G363" s="82">
        <f>SUM('17.타조'!J18)</f>
        <v>0</v>
      </c>
      <c r="H363" s="31">
        <f t="shared" si="70"/>
        <v>0</v>
      </c>
      <c r="I363" s="32">
        <f t="shared" si="71"/>
        <v>0</v>
      </c>
      <c r="J363" s="35" t="str">
        <f t="shared" si="72"/>
        <v/>
      </c>
      <c r="K363" s="36" t="str">
        <f t="shared" si="73"/>
        <v/>
      </c>
    </row>
    <row r="364" spans="1:11" ht="23.1" customHeight="1" x14ac:dyDescent="0.15">
      <c r="A364" s="11" t="s">
        <v>251</v>
      </c>
      <c r="B364" s="79">
        <v>0</v>
      </c>
      <c r="C364" s="79">
        <v>0</v>
      </c>
      <c r="D364" s="80">
        <v>1</v>
      </c>
      <c r="E364" s="71">
        <v>4</v>
      </c>
      <c r="F364" s="81">
        <f>SUM('17.타조'!B19)</f>
        <v>1</v>
      </c>
      <c r="G364" s="82">
        <f>SUM('17.타조'!J19)</f>
        <v>4</v>
      </c>
      <c r="H364" s="31">
        <f t="shared" si="70"/>
        <v>4</v>
      </c>
      <c r="I364" s="32">
        <f t="shared" si="71"/>
        <v>0</v>
      </c>
      <c r="J364" s="35" t="str">
        <f t="shared" si="72"/>
        <v/>
      </c>
      <c r="K364" s="36">
        <f t="shared" si="73"/>
        <v>1</v>
      </c>
    </row>
    <row r="365" spans="1:11" ht="23.1" customHeight="1" x14ac:dyDescent="0.15">
      <c r="A365" s="11" t="s">
        <v>242</v>
      </c>
      <c r="B365" s="79">
        <v>0</v>
      </c>
      <c r="C365" s="79">
        <v>0</v>
      </c>
      <c r="D365" s="80">
        <v>0</v>
      </c>
      <c r="E365" s="71">
        <v>0</v>
      </c>
      <c r="F365" s="81">
        <f>SUM('17.타조'!B20)</f>
        <v>0</v>
      </c>
      <c r="G365" s="82">
        <f>SUM('17.타조'!J20)</f>
        <v>0</v>
      </c>
      <c r="H365" s="31">
        <f t="shared" si="70"/>
        <v>0</v>
      </c>
      <c r="I365" s="32">
        <f t="shared" si="71"/>
        <v>0</v>
      </c>
      <c r="J365" s="35" t="str">
        <f t="shared" si="72"/>
        <v/>
      </c>
      <c r="K365" s="36" t="str">
        <f t="shared" si="73"/>
        <v/>
      </c>
    </row>
    <row r="366" spans="1:11" ht="23.1" customHeight="1" thickBot="1" x14ac:dyDescent="0.2">
      <c r="A366" s="12" t="s">
        <v>247</v>
      </c>
      <c r="B366" s="83">
        <v>0</v>
      </c>
      <c r="C366" s="83">
        <v>0</v>
      </c>
      <c r="D366" s="84">
        <v>0</v>
      </c>
      <c r="E366" s="75">
        <v>0</v>
      </c>
      <c r="F366" s="85">
        <f>SUM('17.타조'!B21)</f>
        <v>0</v>
      </c>
      <c r="G366" s="86">
        <f>SUM('17.타조'!J21)</f>
        <v>0</v>
      </c>
      <c r="H366" s="33">
        <f t="shared" si="70"/>
        <v>0</v>
      </c>
      <c r="I366" s="34">
        <f t="shared" si="71"/>
        <v>0</v>
      </c>
      <c r="J366" s="37" t="str">
        <f t="shared" si="72"/>
        <v/>
      </c>
      <c r="K366" s="38" t="str">
        <f t="shared" si="73"/>
        <v/>
      </c>
    </row>
    <row r="367" spans="1:11" ht="23.1" customHeight="1" x14ac:dyDescent="0.15">
      <c r="B367" s="87"/>
      <c r="C367" s="87"/>
      <c r="D367" s="78"/>
      <c r="E367" s="78"/>
      <c r="F367" s="87"/>
      <c r="G367" s="87"/>
    </row>
    <row r="368" spans="1:11" ht="23.1" customHeight="1" thickBot="1" x14ac:dyDescent="0.3">
      <c r="A368" s="30" t="s">
        <v>302</v>
      </c>
      <c r="B368" s="87"/>
      <c r="C368" s="87"/>
      <c r="D368" s="78"/>
      <c r="E368" s="78"/>
      <c r="F368" s="87"/>
      <c r="G368" s="87"/>
      <c r="I368" s="39"/>
      <c r="J368" s="39"/>
      <c r="K368" s="39" t="s">
        <v>172</v>
      </c>
    </row>
    <row r="369" spans="1:11" ht="23.1" customHeight="1" x14ac:dyDescent="0.15">
      <c r="A369" s="477" t="s">
        <v>355</v>
      </c>
      <c r="B369" s="96" t="s">
        <v>393</v>
      </c>
      <c r="C369" s="107"/>
      <c r="D369" s="96" t="s">
        <v>394</v>
      </c>
      <c r="E369" s="97"/>
      <c r="F369" s="98" t="s">
        <v>396</v>
      </c>
      <c r="G369" s="97"/>
      <c r="H369" s="99" t="s">
        <v>356</v>
      </c>
      <c r="I369" s="100"/>
      <c r="J369" s="100" t="s">
        <v>357</v>
      </c>
      <c r="K369" s="101"/>
    </row>
    <row r="370" spans="1:11" ht="23.1" customHeight="1" x14ac:dyDescent="0.15">
      <c r="A370" s="478"/>
      <c r="B370" s="102" t="s">
        <v>358</v>
      </c>
      <c r="C370" s="102" t="s">
        <v>359</v>
      </c>
      <c r="D370" s="102" t="s">
        <v>358</v>
      </c>
      <c r="E370" s="103" t="s">
        <v>360</v>
      </c>
      <c r="F370" s="104" t="s">
        <v>358</v>
      </c>
      <c r="G370" s="105" t="s">
        <v>361</v>
      </c>
      <c r="H370" s="106" t="s">
        <v>228</v>
      </c>
      <c r="I370" s="102" t="s">
        <v>229</v>
      </c>
      <c r="J370" s="102" t="s">
        <v>227</v>
      </c>
      <c r="K370" s="105" t="s">
        <v>230</v>
      </c>
    </row>
    <row r="371" spans="1:11" ht="23.1" customHeight="1" x14ac:dyDescent="0.15">
      <c r="A371" s="11" t="s">
        <v>235</v>
      </c>
      <c r="B371" s="80">
        <v>9</v>
      </c>
      <c r="C371" s="80">
        <v>5495</v>
      </c>
      <c r="D371" s="473">
        <v>3</v>
      </c>
      <c r="E371" s="71">
        <v>281</v>
      </c>
      <c r="F371" s="81">
        <f>SUM('18.오소리'!B5)</f>
        <v>2</v>
      </c>
      <c r="G371" s="82">
        <f>SUM('18.오소리'!B26)</f>
        <v>255</v>
      </c>
      <c r="H371" s="31">
        <f t="shared" ref="H371:H386" si="74">SUM(G371-C371)</f>
        <v>-5240</v>
      </c>
      <c r="I371" s="32">
        <f t="shared" ref="I371:I386" si="75">SUM(G371-E371)</f>
        <v>-26</v>
      </c>
      <c r="J371" s="35">
        <f>IFERROR(G371/C371,"")</f>
        <v>4.6405823475887169E-2</v>
      </c>
      <c r="K371" s="36">
        <f>IFERROR(G371/E371,"")</f>
        <v>0.90747330960854089</v>
      </c>
    </row>
    <row r="372" spans="1:11" ht="23.1" customHeight="1" x14ac:dyDescent="0.15">
      <c r="A372" s="11" t="s">
        <v>256</v>
      </c>
      <c r="B372" s="80">
        <v>1</v>
      </c>
      <c r="C372" s="80">
        <v>9</v>
      </c>
      <c r="D372" s="473">
        <v>0</v>
      </c>
      <c r="E372" s="71">
        <v>0</v>
      </c>
      <c r="F372" s="81">
        <f>SUM('18.오소리'!B6)</f>
        <v>0</v>
      </c>
      <c r="G372" s="82">
        <f>SUM('18.오소리'!B27)</f>
        <v>0</v>
      </c>
      <c r="H372" s="31">
        <f t="shared" si="74"/>
        <v>-9</v>
      </c>
      <c r="I372" s="32">
        <f t="shared" si="75"/>
        <v>0</v>
      </c>
      <c r="J372" s="35">
        <f t="shared" ref="J372:J386" si="76">IFERROR(G372/C372,"")</f>
        <v>0</v>
      </c>
      <c r="K372" s="36" t="str">
        <f t="shared" ref="K372:K386" si="77">IFERROR(G372/E372,"")</f>
        <v/>
      </c>
    </row>
    <row r="373" spans="1:11" ht="23.1" customHeight="1" x14ac:dyDescent="0.15">
      <c r="A373" s="11" t="s">
        <v>244</v>
      </c>
      <c r="B373" s="80">
        <v>2</v>
      </c>
      <c r="C373" s="80">
        <v>3005</v>
      </c>
      <c r="D373" s="473">
        <v>1</v>
      </c>
      <c r="E373" s="71">
        <v>5</v>
      </c>
      <c r="F373" s="81">
        <f>SUM('18.오소리'!B7)</f>
        <v>1</v>
      </c>
      <c r="G373" s="82">
        <f>SUM('18.오소리'!B28)</f>
        <v>5</v>
      </c>
      <c r="H373" s="31">
        <f t="shared" si="74"/>
        <v>-3000</v>
      </c>
      <c r="I373" s="32">
        <f t="shared" si="75"/>
        <v>0</v>
      </c>
      <c r="J373" s="35">
        <f t="shared" si="76"/>
        <v>1.6638935108153079E-3</v>
      </c>
      <c r="K373" s="36">
        <f t="shared" si="77"/>
        <v>1</v>
      </c>
    </row>
    <row r="374" spans="1:11" ht="23.1" customHeight="1" x14ac:dyDescent="0.15">
      <c r="A374" s="11" t="s">
        <v>257</v>
      </c>
      <c r="B374" s="80">
        <v>2</v>
      </c>
      <c r="C374" s="80">
        <v>12</v>
      </c>
      <c r="D374" s="473">
        <v>1</v>
      </c>
      <c r="E374" s="71">
        <v>250</v>
      </c>
      <c r="F374" s="81">
        <f>SUM('18.오소리'!B8)</f>
        <v>1</v>
      </c>
      <c r="G374" s="82">
        <f>SUM('18.오소리'!B29)</f>
        <v>250</v>
      </c>
      <c r="H374" s="31">
        <f t="shared" si="74"/>
        <v>238</v>
      </c>
      <c r="I374" s="32">
        <f t="shared" si="75"/>
        <v>0</v>
      </c>
      <c r="J374" s="35">
        <f t="shared" si="76"/>
        <v>20.833333333333332</v>
      </c>
      <c r="K374" s="36">
        <f t="shared" si="77"/>
        <v>1</v>
      </c>
    </row>
    <row r="375" spans="1:11" ht="23.1" customHeight="1" x14ac:dyDescent="0.15">
      <c r="A375" s="11" t="s">
        <v>249</v>
      </c>
      <c r="B375" s="80">
        <v>0</v>
      </c>
      <c r="C375" s="80">
        <v>0</v>
      </c>
      <c r="D375" s="473">
        <v>1</v>
      </c>
      <c r="E375" s="71">
        <v>26</v>
      </c>
      <c r="F375" s="81">
        <f>SUM('18.오소리'!B9)</f>
        <v>0</v>
      </c>
      <c r="G375" s="82">
        <f>SUM('18.오소리'!B30)</f>
        <v>0</v>
      </c>
      <c r="H375" s="31">
        <f t="shared" si="74"/>
        <v>0</v>
      </c>
      <c r="I375" s="32">
        <f t="shared" si="75"/>
        <v>-26</v>
      </c>
      <c r="J375" s="35" t="str">
        <f t="shared" si="76"/>
        <v/>
      </c>
      <c r="K375" s="36">
        <f t="shared" si="77"/>
        <v>0</v>
      </c>
    </row>
    <row r="376" spans="1:11" ht="23.1" customHeight="1" x14ac:dyDescent="0.15">
      <c r="A376" s="11" t="s">
        <v>254</v>
      </c>
      <c r="B376" s="80">
        <v>1</v>
      </c>
      <c r="C376" s="80">
        <v>15</v>
      </c>
      <c r="D376" s="473">
        <v>0</v>
      </c>
      <c r="E376" s="71">
        <v>0</v>
      </c>
      <c r="F376" s="81">
        <f>SUM('18.오소리'!B10)</f>
        <v>0</v>
      </c>
      <c r="G376" s="82">
        <f>SUM('18.오소리'!B31)</f>
        <v>0</v>
      </c>
      <c r="H376" s="31">
        <f t="shared" si="74"/>
        <v>-15</v>
      </c>
      <c r="I376" s="32">
        <f t="shared" si="75"/>
        <v>0</v>
      </c>
      <c r="J376" s="35">
        <f t="shared" si="76"/>
        <v>0</v>
      </c>
      <c r="K376" s="36" t="str">
        <f t="shared" si="77"/>
        <v/>
      </c>
    </row>
    <row r="377" spans="1:11" ht="23.1" customHeight="1" x14ac:dyDescent="0.15">
      <c r="A377" s="11" t="s">
        <v>245</v>
      </c>
      <c r="B377" s="80">
        <v>0</v>
      </c>
      <c r="C377" s="80">
        <v>0</v>
      </c>
      <c r="D377" s="473">
        <v>0</v>
      </c>
      <c r="E377" s="71">
        <v>0</v>
      </c>
      <c r="F377" s="81">
        <f>SUM('18.오소리'!B11)</f>
        <v>0</v>
      </c>
      <c r="G377" s="82">
        <f>SUM('18.오소리'!B32)</f>
        <v>0</v>
      </c>
      <c r="H377" s="31">
        <f t="shared" si="74"/>
        <v>0</v>
      </c>
      <c r="I377" s="32">
        <f t="shared" si="75"/>
        <v>0</v>
      </c>
      <c r="J377" s="35" t="str">
        <f t="shared" si="76"/>
        <v/>
      </c>
      <c r="K377" s="36" t="str">
        <f t="shared" si="77"/>
        <v/>
      </c>
    </row>
    <row r="378" spans="1:11" ht="23.1" customHeight="1" x14ac:dyDescent="0.15">
      <c r="A378" s="11" t="s">
        <v>255</v>
      </c>
      <c r="B378" s="80">
        <v>0</v>
      </c>
      <c r="C378" s="80">
        <v>0</v>
      </c>
      <c r="D378" s="473">
        <v>0</v>
      </c>
      <c r="E378" s="71">
        <v>0</v>
      </c>
      <c r="F378" s="81">
        <f>SUM('18.오소리'!B12)</f>
        <v>0</v>
      </c>
      <c r="G378" s="82">
        <f>SUM('18.오소리'!B33)</f>
        <v>0</v>
      </c>
      <c r="H378" s="31">
        <f t="shared" si="74"/>
        <v>0</v>
      </c>
      <c r="I378" s="32">
        <f t="shared" si="75"/>
        <v>0</v>
      </c>
      <c r="J378" s="35" t="str">
        <f t="shared" si="76"/>
        <v/>
      </c>
      <c r="K378" s="36" t="str">
        <f t="shared" si="77"/>
        <v/>
      </c>
    </row>
    <row r="379" spans="1:11" ht="23.1" customHeight="1" x14ac:dyDescent="0.15">
      <c r="A379" s="11" t="s">
        <v>239</v>
      </c>
      <c r="B379" s="80">
        <v>1</v>
      </c>
      <c r="C379" s="80">
        <v>2400</v>
      </c>
      <c r="D379" s="473">
        <v>0</v>
      </c>
      <c r="E379" s="71">
        <v>0</v>
      </c>
      <c r="F379" s="81">
        <f>SUM('18.오소리'!B13)</f>
        <v>0</v>
      </c>
      <c r="G379" s="82">
        <f>SUM('18.오소리'!B34)</f>
        <v>0</v>
      </c>
      <c r="H379" s="31">
        <f t="shared" si="74"/>
        <v>-2400</v>
      </c>
      <c r="I379" s="32">
        <f t="shared" si="75"/>
        <v>0</v>
      </c>
      <c r="J379" s="35">
        <f t="shared" si="76"/>
        <v>0</v>
      </c>
      <c r="K379" s="36" t="str">
        <f t="shared" si="77"/>
        <v/>
      </c>
    </row>
    <row r="380" spans="1:11" ht="23.1" customHeight="1" x14ac:dyDescent="0.15">
      <c r="A380" s="11" t="s">
        <v>241</v>
      </c>
      <c r="B380" s="80">
        <v>0</v>
      </c>
      <c r="C380" s="80">
        <v>0</v>
      </c>
      <c r="D380" s="473">
        <v>0</v>
      </c>
      <c r="E380" s="71">
        <v>0</v>
      </c>
      <c r="F380" s="81">
        <f>SUM('18.오소리'!B14)</f>
        <v>0</v>
      </c>
      <c r="G380" s="82">
        <f>SUM('18.오소리'!B35)</f>
        <v>0</v>
      </c>
      <c r="H380" s="31">
        <f t="shared" si="74"/>
        <v>0</v>
      </c>
      <c r="I380" s="32">
        <f t="shared" si="75"/>
        <v>0</v>
      </c>
      <c r="J380" s="35" t="str">
        <f t="shared" si="76"/>
        <v/>
      </c>
      <c r="K380" s="36" t="str">
        <f t="shared" si="77"/>
        <v/>
      </c>
    </row>
    <row r="381" spans="1:11" ht="23.1" customHeight="1" x14ac:dyDescent="0.15">
      <c r="A381" s="11" t="s">
        <v>252</v>
      </c>
      <c r="B381" s="80">
        <v>2</v>
      </c>
      <c r="C381" s="80">
        <v>54</v>
      </c>
      <c r="D381" s="473">
        <v>0</v>
      </c>
      <c r="E381" s="71">
        <v>0</v>
      </c>
      <c r="F381" s="81">
        <f>SUM('18.오소리'!B15)</f>
        <v>0</v>
      </c>
      <c r="G381" s="82">
        <f>SUM('18.오소리'!B36)</f>
        <v>0</v>
      </c>
      <c r="H381" s="31">
        <f t="shared" si="74"/>
        <v>-54</v>
      </c>
      <c r="I381" s="32">
        <f t="shared" si="75"/>
        <v>0</v>
      </c>
      <c r="J381" s="35">
        <f t="shared" si="76"/>
        <v>0</v>
      </c>
      <c r="K381" s="36" t="str">
        <f t="shared" si="77"/>
        <v/>
      </c>
    </row>
    <row r="382" spans="1:11" ht="23.1" customHeight="1" x14ac:dyDescent="0.15">
      <c r="A382" s="11" t="s">
        <v>246</v>
      </c>
      <c r="B382" s="80">
        <v>0</v>
      </c>
      <c r="C382" s="80">
        <v>0</v>
      </c>
      <c r="D382" s="473">
        <v>0</v>
      </c>
      <c r="E382" s="71">
        <v>0</v>
      </c>
      <c r="F382" s="81">
        <f>SUM('18.오소리'!B16)</f>
        <v>0</v>
      </c>
      <c r="G382" s="82">
        <f>SUM('18.오소리'!B37)</f>
        <v>0</v>
      </c>
      <c r="H382" s="31">
        <f t="shared" si="74"/>
        <v>0</v>
      </c>
      <c r="I382" s="32">
        <f t="shared" si="75"/>
        <v>0</v>
      </c>
      <c r="J382" s="35" t="str">
        <f t="shared" si="76"/>
        <v/>
      </c>
      <c r="K382" s="36" t="str">
        <f t="shared" si="77"/>
        <v/>
      </c>
    </row>
    <row r="383" spans="1:11" ht="23.1" customHeight="1" x14ac:dyDescent="0.15">
      <c r="A383" s="11" t="s">
        <v>253</v>
      </c>
      <c r="B383" s="80">
        <v>0</v>
      </c>
      <c r="C383" s="80">
        <v>0</v>
      </c>
      <c r="D383" s="473">
        <v>0</v>
      </c>
      <c r="E383" s="71">
        <v>0</v>
      </c>
      <c r="F383" s="81">
        <f>SUM('18.오소리'!B17)</f>
        <v>0</v>
      </c>
      <c r="G383" s="82">
        <f>SUM('18.오소리'!B38)</f>
        <v>0</v>
      </c>
      <c r="H383" s="31">
        <f t="shared" si="74"/>
        <v>0</v>
      </c>
      <c r="I383" s="32">
        <f t="shared" si="75"/>
        <v>0</v>
      </c>
      <c r="J383" s="35" t="str">
        <f t="shared" si="76"/>
        <v/>
      </c>
      <c r="K383" s="36" t="str">
        <f t="shared" si="77"/>
        <v/>
      </c>
    </row>
    <row r="384" spans="1:11" ht="23.1" customHeight="1" x14ac:dyDescent="0.15">
      <c r="A384" s="11" t="s">
        <v>251</v>
      </c>
      <c r="B384" s="80">
        <v>0</v>
      </c>
      <c r="C384" s="80">
        <v>0</v>
      </c>
      <c r="D384" s="473">
        <v>0</v>
      </c>
      <c r="E384" s="71">
        <v>0</v>
      </c>
      <c r="F384" s="81">
        <f>SUM('18.오소리'!B18)</f>
        <v>0</v>
      </c>
      <c r="G384" s="82">
        <f>SUM('18.오소리'!B39)</f>
        <v>0</v>
      </c>
      <c r="H384" s="31">
        <f t="shared" si="74"/>
        <v>0</v>
      </c>
      <c r="I384" s="32">
        <f t="shared" si="75"/>
        <v>0</v>
      </c>
      <c r="J384" s="35" t="str">
        <f t="shared" si="76"/>
        <v/>
      </c>
      <c r="K384" s="36" t="str">
        <f t="shared" si="77"/>
        <v/>
      </c>
    </row>
    <row r="385" spans="1:11" ht="23.1" customHeight="1" x14ac:dyDescent="0.15">
      <c r="A385" s="11" t="s">
        <v>242</v>
      </c>
      <c r="B385" s="80">
        <v>0</v>
      </c>
      <c r="C385" s="80">
        <v>0</v>
      </c>
      <c r="D385" s="473">
        <v>0</v>
      </c>
      <c r="E385" s="71">
        <v>0</v>
      </c>
      <c r="F385" s="81">
        <f>SUM('18.오소리'!B19)</f>
        <v>0</v>
      </c>
      <c r="G385" s="82">
        <f>SUM('18.오소리'!B40)</f>
        <v>0</v>
      </c>
      <c r="H385" s="31">
        <f t="shared" si="74"/>
        <v>0</v>
      </c>
      <c r="I385" s="32">
        <f t="shared" si="75"/>
        <v>0</v>
      </c>
      <c r="J385" s="35" t="str">
        <f t="shared" si="76"/>
        <v/>
      </c>
      <c r="K385" s="36" t="str">
        <f t="shared" si="77"/>
        <v/>
      </c>
    </row>
    <row r="386" spans="1:11" ht="23.1" customHeight="1" thickBot="1" x14ac:dyDescent="0.2">
      <c r="A386" s="12" t="s">
        <v>247</v>
      </c>
      <c r="B386" s="84">
        <v>0</v>
      </c>
      <c r="C386" s="84">
        <v>0</v>
      </c>
      <c r="D386" s="474">
        <v>0</v>
      </c>
      <c r="E386" s="75">
        <v>0</v>
      </c>
      <c r="F386" s="85">
        <f>SUM('18.오소리'!B20)</f>
        <v>0</v>
      </c>
      <c r="G386" s="86">
        <f>SUM('18.오소리'!B41)</f>
        <v>0</v>
      </c>
      <c r="H386" s="33">
        <f t="shared" si="74"/>
        <v>0</v>
      </c>
      <c r="I386" s="34">
        <f t="shared" si="75"/>
        <v>0</v>
      </c>
      <c r="J386" s="37" t="str">
        <f t="shared" si="76"/>
        <v/>
      </c>
      <c r="K386" s="38" t="str">
        <f t="shared" si="77"/>
        <v/>
      </c>
    </row>
    <row r="387" spans="1:11" ht="23.1" customHeight="1" x14ac:dyDescent="0.15">
      <c r="B387" s="87"/>
      <c r="C387" s="87"/>
      <c r="D387" s="78"/>
      <c r="E387" s="78"/>
      <c r="F387" s="87"/>
      <c r="G387" s="87"/>
    </row>
    <row r="388" spans="1:11" ht="23.1" customHeight="1" thickBot="1" x14ac:dyDescent="0.3">
      <c r="A388" s="30" t="s">
        <v>243</v>
      </c>
      <c r="B388" s="87"/>
      <c r="C388" s="87"/>
      <c r="D388" s="78"/>
      <c r="E388" s="78"/>
      <c r="F388" s="87"/>
      <c r="G388" s="87"/>
      <c r="I388" s="39"/>
      <c r="J388" s="39"/>
      <c r="K388" s="39" t="s">
        <v>175</v>
      </c>
    </row>
    <row r="389" spans="1:11" ht="23.1" customHeight="1" x14ac:dyDescent="0.15">
      <c r="A389" s="477" t="s">
        <v>355</v>
      </c>
      <c r="B389" s="96" t="s">
        <v>393</v>
      </c>
      <c r="C389" s="107"/>
      <c r="D389" s="96" t="s">
        <v>394</v>
      </c>
      <c r="E389" s="97"/>
      <c r="F389" s="98" t="s">
        <v>396</v>
      </c>
      <c r="G389" s="97"/>
      <c r="H389" s="99" t="s">
        <v>356</v>
      </c>
      <c r="I389" s="100"/>
      <c r="J389" s="100" t="s">
        <v>357</v>
      </c>
      <c r="K389" s="101"/>
    </row>
    <row r="390" spans="1:11" ht="23.1" customHeight="1" x14ac:dyDescent="0.15">
      <c r="A390" s="478"/>
      <c r="B390" s="102" t="s">
        <v>358</v>
      </c>
      <c r="C390" s="102" t="s">
        <v>359</v>
      </c>
      <c r="D390" s="102" t="s">
        <v>358</v>
      </c>
      <c r="E390" s="103" t="s">
        <v>360</v>
      </c>
      <c r="F390" s="104" t="s">
        <v>358</v>
      </c>
      <c r="G390" s="105" t="s">
        <v>361</v>
      </c>
      <c r="H390" s="106" t="s">
        <v>228</v>
      </c>
      <c r="I390" s="102" t="s">
        <v>229</v>
      </c>
      <c r="J390" s="102" t="s">
        <v>227</v>
      </c>
      <c r="K390" s="105" t="s">
        <v>230</v>
      </c>
    </row>
    <row r="391" spans="1:11" ht="23.1" customHeight="1" x14ac:dyDescent="0.15">
      <c r="A391" s="11" t="s">
        <v>235</v>
      </c>
      <c r="B391" s="80">
        <v>9</v>
      </c>
      <c r="C391" s="80">
        <v>5495</v>
      </c>
      <c r="D391" s="473">
        <v>13</v>
      </c>
      <c r="E391" s="71">
        <v>2829</v>
      </c>
      <c r="F391" s="81">
        <f>SUM('19.꿩'!B5)</f>
        <v>16</v>
      </c>
      <c r="G391" s="82">
        <f>SUM('19.꿩'!B26)</f>
        <v>2904</v>
      </c>
      <c r="H391" s="31">
        <f t="shared" ref="H391:H406" si="78">SUM(G391-C391)</f>
        <v>-2591</v>
      </c>
      <c r="I391" s="32">
        <f t="shared" ref="I391:I406" si="79">SUM(G391-E391)</f>
        <v>75</v>
      </c>
      <c r="J391" s="35">
        <f>IFERROR(G391/C391,"")</f>
        <v>0.52848043676069156</v>
      </c>
      <c r="K391" s="36">
        <f>IFERROR(G391/E391,"")</f>
        <v>1.0265111346765641</v>
      </c>
    </row>
    <row r="392" spans="1:11" ht="23.1" customHeight="1" x14ac:dyDescent="0.15">
      <c r="A392" s="11" t="s">
        <v>256</v>
      </c>
      <c r="B392" s="80">
        <v>1</v>
      </c>
      <c r="C392" s="80">
        <v>9</v>
      </c>
      <c r="D392" s="473">
        <v>0</v>
      </c>
      <c r="E392" s="71">
        <v>0</v>
      </c>
      <c r="F392" s="81">
        <f>SUM('19.꿩'!B6)</f>
        <v>0</v>
      </c>
      <c r="G392" s="82">
        <f>SUM('19.꿩'!B27)</f>
        <v>0</v>
      </c>
      <c r="H392" s="31">
        <f t="shared" si="78"/>
        <v>-9</v>
      </c>
      <c r="I392" s="32">
        <f t="shared" si="79"/>
        <v>0</v>
      </c>
      <c r="J392" s="35">
        <f t="shared" ref="J392:J406" si="80">IFERROR(G392/C392,"")</f>
        <v>0</v>
      </c>
      <c r="K392" s="36" t="str">
        <f t="shared" ref="K392:K406" si="81">IFERROR(G392/E392,"")</f>
        <v/>
      </c>
    </row>
    <row r="393" spans="1:11" ht="23.1" customHeight="1" x14ac:dyDescent="0.15">
      <c r="A393" s="11" t="s">
        <v>244</v>
      </c>
      <c r="B393" s="80">
        <v>2</v>
      </c>
      <c r="C393" s="80">
        <v>3005</v>
      </c>
      <c r="D393" s="473">
        <v>1</v>
      </c>
      <c r="E393" s="71">
        <v>3</v>
      </c>
      <c r="F393" s="81">
        <f>SUM('19.꿩'!B7)</f>
        <v>1</v>
      </c>
      <c r="G393" s="82">
        <f>SUM('19.꿩'!B28)</f>
        <v>5</v>
      </c>
      <c r="H393" s="31">
        <f t="shared" si="78"/>
        <v>-3000</v>
      </c>
      <c r="I393" s="32">
        <f t="shared" si="79"/>
        <v>2</v>
      </c>
      <c r="J393" s="35">
        <f t="shared" si="80"/>
        <v>1.6638935108153079E-3</v>
      </c>
      <c r="K393" s="36">
        <f t="shared" si="81"/>
        <v>1.6666666666666667</v>
      </c>
    </row>
    <row r="394" spans="1:11" ht="23.1" customHeight="1" x14ac:dyDescent="0.15">
      <c r="A394" s="11" t="s">
        <v>257</v>
      </c>
      <c r="B394" s="80">
        <v>2</v>
      </c>
      <c r="C394" s="80">
        <v>12</v>
      </c>
      <c r="D394" s="473">
        <v>3</v>
      </c>
      <c r="E394" s="71">
        <v>20</v>
      </c>
      <c r="F394" s="81">
        <f>SUM('19.꿩'!B8)</f>
        <v>1</v>
      </c>
      <c r="G394" s="82">
        <f>SUM('19.꿩'!B29)</f>
        <v>10</v>
      </c>
      <c r="H394" s="31">
        <f t="shared" si="78"/>
        <v>-2</v>
      </c>
      <c r="I394" s="32">
        <f t="shared" si="79"/>
        <v>-10</v>
      </c>
      <c r="J394" s="35">
        <f t="shared" si="80"/>
        <v>0.83333333333333337</v>
      </c>
      <c r="K394" s="36">
        <f t="shared" si="81"/>
        <v>0.5</v>
      </c>
    </row>
    <row r="395" spans="1:11" ht="23.1" customHeight="1" x14ac:dyDescent="0.15">
      <c r="A395" s="11" t="s">
        <v>249</v>
      </c>
      <c r="B395" s="80">
        <v>0</v>
      </c>
      <c r="C395" s="80">
        <v>0</v>
      </c>
      <c r="D395" s="473">
        <v>0</v>
      </c>
      <c r="E395" s="71">
        <v>0</v>
      </c>
      <c r="F395" s="81">
        <f>SUM('19.꿩'!B9)</f>
        <v>0</v>
      </c>
      <c r="G395" s="82">
        <f>SUM('19.꿩'!B30)</f>
        <v>0</v>
      </c>
      <c r="H395" s="31">
        <f t="shared" si="78"/>
        <v>0</v>
      </c>
      <c r="I395" s="32">
        <f t="shared" si="79"/>
        <v>0</v>
      </c>
      <c r="J395" s="35" t="str">
        <f t="shared" si="80"/>
        <v/>
      </c>
      <c r="K395" s="36" t="str">
        <f t="shared" si="81"/>
        <v/>
      </c>
    </row>
    <row r="396" spans="1:11" ht="23.1" customHeight="1" x14ac:dyDescent="0.15">
      <c r="A396" s="11" t="s">
        <v>254</v>
      </c>
      <c r="B396" s="80">
        <v>1</v>
      </c>
      <c r="C396" s="80">
        <v>15</v>
      </c>
      <c r="D396" s="473">
        <v>1</v>
      </c>
      <c r="E396" s="71">
        <v>7</v>
      </c>
      <c r="F396" s="81">
        <f>SUM('19.꿩'!B10)</f>
        <v>1</v>
      </c>
      <c r="G396" s="82">
        <f>SUM('19.꿩'!B31)</f>
        <v>5</v>
      </c>
      <c r="H396" s="31">
        <f t="shared" si="78"/>
        <v>-10</v>
      </c>
      <c r="I396" s="32">
        <f t="shared" si="79"/>
        <v>-2</v>
      </c>
      <c r="J396" s="35">
        <f t="shared" si="80"/>
        <v>0.33333333333333331</v>
      </c>
      <c r="K396" s="36">
        <f t="shared" si="81"/>
        <v>0.7142857142857143</v>
      </c>
    </row>
    <row r="397" spans="1:11" ht="23.1" customHeight="1" x14ac:dyDescent="0.15">
      <c r="A397" s="11" t="s">
        <v>245</v>
      </c>
      <c r="B397" s="80">
        <v>0</v>
      </c>
      <c r="C397" s="80">
        <v>0</v>
      </c>
      <c r="D397" s="473">
        <v>0</v>
      </c>
      <c r="E397" s="71">
        <v>0</v>
      </c>
      <c r="F397" s="81">
        <f>SUM('19.꿩'!B11)</f>
        <v>0</v>
      </c>
      <c r="G397" s="82">
        <f>SUM('19.꿩'!B32)</f>
        <v>0</v>
      </c>
      <c r="H397" s="31">
        <f t="shared" si="78"/>
        <v>0</v>
      </c>
      <c r="I397" s="32">
        <f t="shared" si="79"/>
        <v>0</v>
      </c>
      <c r="J397" s="35" t="str">
        <f t="shared" si="80"/>
        <v/>
      </c>
      <c r="K397" s="36" t="str">
        <f t="shared" si="81"/>
        <v/>
      </c>
    </row>
    <row r="398" spans="1:11" ht="23.1" customHeight="1" x14ac:dyDescent="0.15">
      <c r="A398" s="11" t="s">
        <v>255</v>
      </c>
      <c r="B398" s="80">
        <v>0</v>
      </c>
      <c r="C398" s="80">
        <v>0</v>
      </c>
      <c r="D398" s="473">
        <v>0</v>
      </c>
      <c r="E398" s="71">
        <v>0</v>
      </c>
      <c r="F398" s="81">
        <f>SUM('19.꿩'!B12)</f>
        <v>0</v>
      </c>
      <c r="G398" s="82">
        <f>SUM('19.꿩'!B33)</f>
        <v>0</v>
      </c>
      <c r="H398" s="31">
        <f t="shared" si="78"/>
        <v>0</v>
      </c>
      <c r="I398" s="32">
        <f t="shared" si="79"/>
        <v>0</v>
      </c>
      <c r="J398" s="35" t="str">
        <f t="shared" si="80"/>
        <v/>
      </c>
      <c r="K398" s="36" t="str">
        <f t="shared" si="81"/>
        <v/>
      </c>
    </row>
    <row r="399" spans="1:11" ht="23.1" customHeight="1" x14ac:dyDescent="0.15">
      <c r="A399" s="11" t="s">
        <v>239</v>
      </c>
      <c r="B399" s="80">
        <v>1</v>
      </c>
      <c r="C399" s="80">
        <v>2400</v>
      </c>
      <c r="D399" s="473">
        <v>1</v>
      </c>
      <c r="E399" s="71">
        <v>2700</v>
      </c>
      <c r="F399" s="81">
        <f>SUM('19.꿩'!B13)</f>
        <v>1</v>
      </c>
      <c r="G399" s="82">
        <f>SUM('19.꿩'!B34)</f>
        <v>2700</v>
      </c>
      <c r="H399" s="31">
        <f t="shared" si="78"/>
        <v>300</v>
      </c>
      <c r="I399" s="32">
        <f t="shared" si="79"/>
        <v>0</v>
      </c>
      <c r="J399" s="35">
        <f t="shared" si="80"/>
        <v>1.125</v>
      </c>
      <c r="K399" s="36">
        <f t="shared" si="81"/>
        <v>1</v>
      </c>
    </row>
    <row r="400" spans="1:11" ht="23.1" customHeight="1" x14ac:dyDescent="0.15">
      <c r="A400" s="11" t="s">
        <v>241</v>
      </c>
      <c r="B400" s="80">
        <v>0</v>
      </c>
      <c r="C400" s="80">
        <v>0</v>
      </c>
      <c r="D400" s="473">
        <v>1</v>
      </c>
      <c r="E400" s="71">
        <v>20</v>
      </c>
      <c r="F400" s="81">
        <f>SUM('19.꿩'!B14)</f>
        <v>1</v>
      </c>
      <c r="G400" s="82">
        <f>SUM('19.꿩'!B35)</f>
        <v>15</v>
      </c>
      <c r="H400" s="31">
        <f t="shared" si="78"/>
        <v>15</v>
      </c>
      <c r="I400" s="32">
        <f t="shared" si="79"/>
        <v>-5</v>
      </c>
      <c r="J400" s="35" t="str">
        <f t="shared" si="80"/>
        <v/>
      </c>
      <c r="K400" s="36">
        <f t="shared" si="81"/>
        <v>0.75</v>
      </c>
    </row>
    <row r="401" spans="1:11" ht="23.1" customHeight="1" x14ac:dyDescent="0.15">
      <c r="A401" s="11" t="s">
        <v>252</v>
      </c>
      <c r="B401" s="80">
        <v>2</v>
      </c>
      <c r="C401" s="80">
        <v>54</v>
      </c>
      <c r="D401" s="473">
        <v>1</v>
      </c>
      <c r="E401" s="71">
        <v>60</v>
      </c>
      <c r="F401" s="81">
        <f>SUM('19.꿩'!B15)</f>
        <v>4</v>
      </c>
      <c r="G401" s="82">
        <f>SUM('19.꿩'!B36)</f>
        <v>116</v>
      </c>
      <c r="H401" s="31">
        <f t="shared" si="78"/>
        <v>62</v>
      </c>
      <c r="I401" s="32">
        <f t="shared" si="79"/>
        <v>56</v>
      </c>
      <c r="J401" s="35">
        <f t="shared" si="80"/>
        <v>2.1481481481481484</v>
      </c>
      <c r="K401" s="36">
        <f t="shared" si="81"/>
        <v>1.9333333333333333</v>
      </c>
    </row>
    <row r="402" spans="1:11" ht="23.1" customHeight="1" x14ac:dyDescent="0.15">
      <c r="A402" s="11" t="s">
        <v>246</v>
      </c>
      <c r="B402" s="80">
        <v>0</v>
      </c>
      <c r="C402" s="80">
        <v>0</v>
      </c>
      <c r="D402" s="473">
        <v>0</v>
      </c>
      <c r="E402" s="71">
        <v>0</v>
      </c>
      <c r="F402" s="81">
        <f>SUM('19.꿩'!B16)</f>
        <v>0</v>
      </c>
      <c r="G402" s="82">
        <f>SUM('19.꿩'!B37)</f>
        <v>0</v>
      </c>
      <c r="H402" s="31">
        <f t="shared" si="78"/>
        <v>0</v>
      </c>
      <c r="I402" s="32">
        <f t="shared" si="79"/>
        <v>0</v>
      </c>
      <c r="J402" s="35" t="str">
        <f t="shared" si="80"/>
        <v/>
      </c>
      <c r="K402" s="36" t="str">
        <f t="shared" si="81"/>
        <v/>
      </c>
    </row>
    <row r="403" spans="1:11" ht="23.1" customHeight="1" x14ac:dyDescent="0.15">
      <c r="A403" s="11" t="s">
        <v>253</v>
      </c>
      <c r="B403" s="80">
        <v>0</v>
      </c>
      <c r="C403" s="80">
        <v>0</v>
      </c>
      <c r="D403" s="473">
        <v>2</v>
      </c>
      <c r="E403" s="71">
        <v>5</v>
      </c>
      <c r="F403" s="81">
        <f>SUM('19.꿩'!B17)</f>
        <v>1</v>
      </c>
      <c r="G403" s="82">
        <f>SUM('19.꿩'!B38)</f>
        <v>2</v>
      </c>
      <c r="H403" s="31">
        <f t="shared" si="78"/>
        <v>2</v>
      </c>
      <c r="I403" s="32">
        <f t="shared" si="79"/>
        <v>-3</v>
      </c>
      <c r="J403" s="35" t="str">
        <f t="shared" si="80"/>
        <v/>
      </c>
      <c r="K403" s="36">
        <f t="shared" si="81"/>
        <v>0.4</v>
      </c>
    </row>
    <row r="404" spans="1:11" ht="23.1" customHeight="1" x14ac:dyDescent="0.15">
      <c r="A404" s="11" t="s">
        <v>251</v>
      </c>
      <c r="B404" s="80">
        <v>0</v>
      </c>
      <c r="C404" s="80">
        <v>0</v>
      </c>
      <c r="D404" s="473">
        <v>0</v>
      </c>
      <c r="E404" s="71">
        <v>0</v>
      </c>
      <c r="F404" s="81">
        <f>SUM('19.꿩'!B18)</f>
        <v>4</v>
      </c>
      <c r="G404" s="82">
        <f>SUM('19.꿩'!B39)</f>
        <v>42</v>
      </c>
      <c r="H404" s="31">
        <f t="shared" si="78"/>
        <v>42</v>
      </c>
      <c r="I404" s="32">
        <f t="shared" si="79"/>
        <v>42</v>
      </c>
      <c r="J404" s="35" t="str">
        <f t="shared" si="80"/>
        <v/>
      </c>
      <c r="K404" s="36" t="str">
        <f t="shared" si="81"/>
        <v/>
      </c>
    </row>
    <row r="405" spans="1:11" ht="23.1" customHeight="1" x14ac:dyDescent="0.15">
      <c r="A405" s="11" t="s">
        <v>242</v>
      </c>
      <c r="B405" s="80">
        <v>0</v>
      </c>
      <c r="C405" s="80">
        <v>0</v>
      </c>
      <c r="D405" s="473">
        <v>3</v>
      </c>
      <c r="E405" s="71">
        <v>14</v>
      </c>
      <c r="F405" s="81">
        <f>SUM('19.꿩'!B19)</f>
        <v>2</v>
      </c>
      <c r="G405" s="82">
        <f>SUM('19.꿩'!B40)</f>
        <v>9</v>
      </c>
      <c r="H405" s="31">
        <f t="shared" si="78"/>
        <v>9</v>
      </c>
      <c r="I405" s="32">
        <f t="shared" si="79"/>
        <v>-5</v>
      </c>
      <c r="J405" s="35" t="str">
        <f t="shared" si="80"/>
        <v/>
      </c>
      <c r="K405" s="36">
        <f t="shared" si="81"/>
        <v>0.6428571428571429</v>
      </c>
    </row>
    <row r="406" spans="1:11" ht="23.1" customHeight="1" thickBot="1" x14ac:dyDescent="0.2">
      <c r="A406" s="12" t="s">
        <v>247</v>
      </c>
      <c r="B406" s="84">
        <v>0</v>
      </c>
      <c r="C406" s="84">
        <v>0</v>
      </c>
      <c r="D406" s="474">
        <v>0</v>
      </c>
      <c r="E406" s="75">
        <v>0</v>
      </c>
      <c r="F406" s="85">
        <f>SUM('19.꿩'!B20)</f>
        <v>0</v>
      </c>
      <c r="G406" s="86">
        <f>SUM('19.꿩'!B41)</f>
        <v>0</v>
      </c>
      <c r="H406" s="33">
        <f t="shared" si="78"/>
        <v>0</v>
      </c>
      <c r="I406" s="34">
        <f t="shared" si="79"/>
        <v>0</v>
      </c>
      <c r="J406" s="37" t="str">
        <f t="shared" si="80"/>
        <v/>
      </c>
      <c r="K406" s="38" t="str">
        <f t="shared" si="81"/>
        <v/>
      </c>
    </row>
    <row r="407" spans="1:11" ht="23.1" customHeight="1" x14ac:dyDescent="0.15">
      <c r="B407" s="87"/>
      <c r="C407" s="87"/>
      <c r="D407" s="78"/>
      <c r="E407" s="78"/>
      <c r="F407" s="87"/>
      <c r="G407" s="87"/>
    </row>
    <row r="408" spans="1:11" ht="23.1" customHeight="1" thickBot="1" x14ac:dyDescent="0.3">
      <c r="A408" s="30" t="s">
        <v>315</v>
      </c>
      <c r="B408" s="87"/>
      <c r="C408" s="87"/>
      <c r="D408" s="78"/>
      <c r="E408" s="78"/>
      <c r="F408" s="87"/>
      <c r="G408" s="87"/>
      <c r="I408" s="39"/>
      <c r="J408" s="39"/>
      <c r="K408" s="39" t="s">
        <v>349</v>
      </c>
    </row>
    <row r="409" spans="1:11" ht="23.1" customHeight="1" x14ac:dyDescent="0.15">
      <c r="A409" s="477" t="s">
        <v>355</v>
      </c>
      <c r="B409" s="96" t="s">
        <v>393</v>
      </c>
      <c r="C409" s="107"/>
      <c r="D409" s="96" t="s">
        <v>394</v>
      </c>
      <c r="E409" s="97"/>
      <c r="F409" s="98" t="s">
        <v>396</v>
      </c>
      <c r="G409" s="97"/>
      <c r="H409" s="99" t="s">
        <v>356</v>
      </c>
      <c r="I409" s="100"/>
      <c r="J409" s="100" t="s">
        <v>357</v>
      </c>
      <c r="K409" s="101"/>
    </row>
    <row r="410" spans="1:11" ht="23.1" customHeight="1" x14ac:dyDescent="0.15">
      <c r="A410" s="478"/>
      <c r="B410" s="102" t="s">
        <v>358</v>
      </c>
      <c r="C410" s="102" t="s">
        <v>376</v>
      </c>
      <c r="D410" s="102" t="s">
        <v>358</v>
      </c>
      <c r="E410" s="103" t="s">
        <v>377</v>
      </c>
      <c r="F410" s="104" t="s">
        <v>358</v>
      </c>
      <c r="G410" s="105" t="s">
        <v>378</v>
      </c>
      <c r="H410" s="106" t="s">
        <v>228</v>
      </c>
      <c r="I410" s="102" t="s">
        <v>229</v>
      </c>
      <c r="J410" s="102" t="s">
        <v>227</v>
      </c>
      <c r="K410" s="105" t="s">
        <v>230</v>
      </c>
    </row>
    <row r="411" spans="1:11" ht="23.1" customHeight="1" x14ac:dyDescent="0.15">
      <c r="A411" s="11" t="s">
        <v>235</v>
      </c>
      <c r="B411" s="88">
        <v>16</v>
      </c>
      <c r="C411" s="88">
        <v>90046</v>
      </c>
      <c r="D411" s="475">
        <v>15</v>
      </c>
      <c r="E411" s="89">
        <v>46682</v>
      </c>
      <c r="F411" s="90">
        <f>'20.지렁이1'!B6</f>
        <v>13</v>
      </c>
      <c r="G411" s="91">
        <f>'20.지렁이1'!H6</f>
        <v>42737</v>
      </c>
      <c r="H411" s="31">
        <f t="shared" ref="H411:H426" si="82">SUM(G411-C411)</f>
        <v>-47309</v>
      </c>
      <c r="I411" s="32">
        <f t="shared" ref="I411:I426" si="83">SUM(G411-E411)</f>
        <v>-3945</v>
      </c>
      <c r="J411" s="35">
        <f>IFERROR(G411/C411,"")</f>
        <v>0.47461297559025389</v>
      </c>
      <c r="K411" s="36">
        <f>IFERROR(G411/E411,"")</f>
        <v>0.91549205261128486</v>
      </c>
    </row>
    <row r="412" spans="1:11" ht="23.1" customHeight="1" x14ac:dyDescent="0.15">
      <c r="A412" s="11" t="s">
        <v>256</v>
      </c>
      <c r="B412" s="80">
        <v>2</v>
      </c>
      <c r="C412" s="80">
        <v>4000</v>
      </c>
      <c r="D412" s="473">
        <v>2</v>
      </c>
      <c r="E412" s="71">
        <v>4110</v>
      </c>
      <c r="F412" s="90">
        <f>'20.지렁이1'!B7</f>
        <v>1</v>
      </c>
      <c r="G412" s="91">
        <f>'20.지렁이1'!H7</f>
        <v>1320</v>
      </c>
      <c r="H412" s="31">
        <f t="shared" si="82"/>
        <v>-2680</v>
      </c>
      <c r="I412" s="32">
        <f t="shared" si="83"/>
        <v>-2790</v>
      </c>
      <c r="J412" s="35">
        <f t="shared" ref="J412:J426" si="84">IFERROR(G412/C412,"")</f>
        <v>0.33</v>
      </c>
      <c r="K412" s="36">
        <f t="shared" ref="K412:K426" si="85">IFERROR(G412/E412,"")</f>
        <v>0.32116788321167883</v>
      </c>
    </row>
    <row r="413" spans="1:11" ht="23.1" customHeight="1" x14ac:dyDescent="0.15">
      <c r="A413" s="11" t="s">
        <v>244</v>
      </c>
      <c r="B413" s="80">
        <v>2</v>
      </c>
      <c r="C413" s="80">
        <v>10270</v>
      </c>
      <c r="D413" s="473">
        <v>3</v>
      </c>
      <c r="E413" s="71">
        <v>11250</v>
      </c>
      <c r="F413" s="90">
        <f>'20.지렁이1'!B8</f>
        <v>3</v>
      </c>
      <c r="G413" s="91">
        <f>'20.지렁이1'!H8</f>
        <v>10590</v>
      </c>
      <c r="H413" s="31">
        <f t="shared" si="82"/>
        <v>320</v>
      </c>
      <c r="I413" s="32">
        <f t="shared" si="83"/>
        <v>-660</v>
      </c>
      <c r="J413" s="35">
        <f t="shared" si="84"/>
        <v>1.0311587147030186</v>
      </c>
      <c r="K413" s="36">
        <f t="shared" si="85"/>
        <v>0.94133333333333336</v>
      </c>
    </row>
    <row r="414" spans="1:11" ht="23.1" customHeight="1" x14ac:dyDescent="0.15">
      <c r="A414" s="11" t="s">
        <v>257</v>
      </c>
      <c r="B414" s="80">
        <v>1</v>
      </c>
      <c r="C414" s="80">
        <v>1150</v>
      </c>
      <c r="D414" s="473">
        <v>1</v>
      </c>
      <c r="E414" s="71">
        <v>1150</v>
      </c>
      <c r="F414" s="90">
        <f>'20.지렁이1'!B9</f>
        <v>0</v>
      </c>
      <c r="G414" s="91">
        <f>'20.지렁이1'!H9</f>
        <v>0</v>
      </c>
      <c r="H414" s="31">
        <f t="shared" si="82"/>
        <v>-1150</v>
      </c>
      <c r="I414" s="32">
        <f t="shared" si="83"/>
        <v>-1150</v>
      </c>
      <c r="J414" s="35">
        <f t="shared" si="84"/>
        <v>0</v>
      </c>
      <c r="K414" s="36">
        <f t="shared" si="85"/>
        <v>0</v>
      </c>
    </row>
    <row r="415" spans="1:11" ht="23.1" customHeight="1" x14ac:dyDescent="0.15">
      <c r="A415" s="11" t="s">
        <v>249</v>
      </c>
      <c r="B415" s="80">
        <v>4</v>
      </c>
      <c r="C415" s="80">
        <v>24087</v>
      </c>
      <c r="D415" s="473">
        <v>0</v>
      </c>
      <c r="E415" s="71">
        <v>0</v>
      </c>
      <c r="F415" s="90">
        <f>'20.지렁이1'!B10</f>
        <v>0</v>
      </c>
      <c r="G415" s="91">
        <f>'20.지렁이1'!H10</f>
        <v>0</v>
      </c>
      <c r="H415" s="31">
        <f t="shared" si="82"/>
        <v>-24087</v>
      </c>
      <c r="I415" s="32">
        <f t="shared" si="83"/>
        <v>0</v>
      </c>
      <c r="J415" s="35">
        <f t="shared" si="84"/>
        <v>0</v>
      </c>
      <c r="K415" s="36" t="str">
        <f t="shared" si="85"/>
        <v/>
      </c>
    </row>
    <row r="416" spans="1:11" ht="23.1" customHeight="1" x14ac:dyDescent="0.15">
      <c r="A416" s="11" t="s">
        <v>254</v>
      </c>
      <c r="B416" s="80">
        <v>0</v>
      </c>
      <c r="C416" s="80">
        <v>0</v>
      </c>
      <c r="D416" s="473">
        <v>0</v>
      </c>
      <c r="E416" s="71">
        <v>0</v>
      </c>
      <c r="F416" s="90">
        <f>'20.지렁이1'!B11</f>
        <v>0</v>
      </c>
      <c r="G416" s="91">
        <f>'20.지렁이1'!H11</f>
        <v>0</v>
      </c>
      <c r="H416" s="31">
        <f t="shared" si="82"/>
        <v>0</v>
      </c>
      <c r="I416" s="32">
        <f t="shared" si="83"/>
        <v>0</v>
      </c>
      <c r="J416" s="35" t="str">
        <f t="shared" si="84"/>
        <v/>
      </c>
      <c r="K416" s="36" t="str">
        <f t="shared" si="85"/>
        <v/>
      </c>
    </row>
    <row r="417" spans="1:11" ht="23.1" customHeight="1" x14ac:dyDescent="0.15">
      <c r="A417" s="11" t="s">
        <v>245</v>
      </c>
      <c r="B417" s="80">
        <v>0</v>
      </c>
      <c r="C417" s="80">
        <v>0</v>
      </c>
      <c r="D417" s="473">
        <v>0</v>
      </c>
      <c r="E417" s="71">
        <v>0</v>
      </c>
      <c r="F417" s="90">
        <f>'20.지렁이1'!B12</f>
        <v>0</v>
      </c>
      <c r="G417" s="91">
        <f>'20.지렁이1'!H12</f>
        <v>0</v>
      </c>
      <c r="H417" s="31">
        <f t="shared" si="82"/>
        <v>0</v>
      </c>
      <c r="I417" s="32">
        <f t="shared" si="83"/>
        <v>0</v>
      </c>
      <c r="J417" s="35" t="str">
        <f t="shared" si="84"/>
        <v/>
      </c>
      <c r="K417" s="36" t="str">
        <f t="shared" si="85"/>
        <v/>
      </c>
    </row>
    <row r="418" spans="1:11" ht="23.1" customHeight="1" x14ac:dyDescent="0.15">
      <c r="A418" s="11" t="s">
        <v>255</v>
      </c>
      <c r="B418" s="80">
        <v>0</v>
      </c>
      <c r="C418" s="80">
        <v>0</v>
      </c>
      <c r="D418" s="473">
        <v>0</v>
      </c>
      <c r="E418" s="71">
        <v>0</v>
      </c>
      <c r="F418" s="90">
        <f>'20.지렁이1'!B13</f>
        <v>0</v>
      </c>
      <c r="G418" s="91">
        <f>'20.지렁이1'!H13</f>
        <v>0</v>
      </c>
      <c r="H418" s="31">
        <f t="shared" si="82"/>
        <v>0</v>
      </c>
      <c r="I418" s="32">
        <f t="shared" si="83"/>
        <v>0</v>
      </c>
      <c r="J418" s="35" t="str">
        <f t="shared" si="84"/>
        <v/>
      </c>
      <c r="K418" s="36" t="str">
        <f t="shared" si="85"/>
        <v/>
      </c>
    </row>
    <row r="419" spans="1:11" ht="23.1" customHeight="1" x14ac:dyDescent="0.15">
      <c r="A419" s="11" t="s">
        <v>239</v>
      </c>
      <c r="B419" s="80">
        <v>0</v>
      </c>
      <c r="C419" s="80">
        <v>2376</v>
      </c>
      <c r="D419" s="473">
        <v>1</v>
      </c>
      <c r="E419" s="71">
        <v>2376</v>
      </c>
      <c r="F419" s="90">
        <f>'20.지렁이1'!B14</f>
        <v>2</v>
      </c>
      <c r="G419" s="91">
        <f>'20.지렁이1'!H14</f>
        <v>4376</v>
      </c>
      <c r="H419" s="31">
        <f t="shared" si="82"/>
        <v>2000</v>
      </c>
      <c r="I419" s="32">
        <f t="shared" si="83"/>
        <v>2000</v>
      </c>
      <c r="J419" s="35">
        <f t="shared" si="84"/>
        <v>1.8417508417508417</v>
      </c>
      <c r="K419" s="36">
        <f t="shared" si="85"/>
        <v>1.8417508417508417</v>
      </c>
    </row>
    <row r="420" spans="1:11" ht="23.1" customHeight="1" x14ac:dyDescent="0.15">
      <c r="A420" s="11" t="s">
        <v>241</v>
      </c>
      <c r="B420" s="80">
        <v>0</v>
      </c>
      <c r="C420" s="80">
        <v>0</v>
      </c>
      <c r="D420" s="473">
        <v>0</v>
      </c>
      <c r="E420" s="71">
        <v>0</v>
      </c>
      <c r="F420" s="90">
        <f>'20.지렁이1'!B15</f>
        <v>0</v>
      </c>
      <c r="G420" s="91">
        <f>'20.지렁이1'!H15</f>
        <v>0</v>
      </c>
      <c r="H420" s="31">
        <f t="shared" si="82"/>
        <v>0</v>
      </c>
      <c r="I420" s="32">
        <f t="shared" si="83"/>
        <v>0</v>
      </c>
      <c r="J420" s="35" t="str">
        <f t="shared" si="84"/>
        <v/>
      </c>
      <c r="K420" s="36" t="str">
        <f t="shared" si="85"/>
        <v/>
      </c>
    </row>
    <row r="421" spans="1:11" ht="23.1" customHeight="1" x14ac:dyDescent="0.15">
      <c r="A421" s="11" t="s">
        <v>252</v>
      </c>
      <c r="B421" s="80">
        <v>0</v>
      </c>
      <c r="C421" s="80">
        <v>0</v>
      </c>
      <c r="D421" s="473">
        <v>0</v>
      </c>
      <c r="E421" s="71">
        <v>0</v>
      </c>
      <c r="F421" s="90">
        <f>'20.지렁이1'!B16</f>
        <v>0</v>
      </c>
      <c r="G421" s="91">
        <f>'20.지렁이1'!H16</f>
        <v>0</v>
      </c>
      <c r="H421" s="31">
        <f t="shared" si="82"/>
        <v>0</v>
      </c>
      <c r="I421" s="32">
        <f t="shared" si="83"/>
        <v>0</v>
      </c>
      <c r="J421" s="35" t="str">
        <f t="shared" si="84"/>
        <v/>
      </c>
      <c r="K421" s="36" t="str">
        <f t="shared" si="85"/>
        <v/>
      </c>
    </row>
    <row r="422" spans="1:11" ht="23.1" customHeight="1" x14ac:dyDescent="0.15">
      <c r="A422" s="11" t="s">
        <v>246</v>
      </c>
      <c r="B422" s="80">
        <v>1</v>
      </c>
      <c r="C422" s="80">
        <v>3600</v>
      </c>
      <c r="D422" s="473">
        <v>1</v>
      </c>
      <c r="E422" s="71">
        <v>1</v>
      </c>
      <c r="F422" s="90">
        <f>'20.지렁이1'!B17</f>
        <v>1</v>
      </c>
      <c r="G422" s="91">
        <f>'20.지렁이1'!H17</f>
        <v>3600</v>
      </c>
      <c r="H422" s="31">
        <f t="shared" si="82"/>
        <v>0</v>
      </c>
      <c r="I422" s="32">
        <f t="shared" si="83"/>
        <v>3599</v>
      </c>
      <c r="J422" s="35">
        <f t="shared" si="84"/>
        <v>1</v>
      </c>
      <c r="K422" s="36">
        <f t="shared" si="85"/>
        <v>3600</v>
      </c>
    </row>
    <row r="423" spans="1:11" ht="23.1" customHeight="1" x14ac:dyDescent="0.15">
      <c r="A423" s="11" t="s">
        <v>253</v>
      </c>
      <c r="B423" s="80">
        <v>2</v>
      </c>
      <c r="C423" s="80">
        <v>25700</v>
      </c>
      <c r="D423" s="473">
        <v>2</v>
      </c>
      <c r="E423" s="71">
        <v>5700</v>
      </c>
      <c r="F423" s="90">
        <f>'20.지렁이1'!B18</f>
        <v>1</v>
      </c>
      <c r="G423" s="91">
        <f>'20.지렁이1'!H18</f>
        <v>2600</v>
      </c>
      <c r="H423" s="31">
        <f t="shared" si="82"/>
        <v>-23100</v>
      </c>
      <c r="I423" s="32">
        <f t="shared" si="83"/>
        <v>-3100</v>
      </c>
      <c r="J423" s="35">
        <f t="shared" si="84"/>
        <v>0.10116731517509728</v>
      </c>
      <c r="K423" s="36">
        <f t="shared" si="85"/>
        <v>0.45614035087719296</v>
      </c>
    </row>
    <row r="424" spans="1:11" ht="23.1" customHeight="1" x14ac:dyDescent="0.15">
      <c r="A424" s="11" t="s">
        <v>251</v>
      </c>
      <c r="B424" s="80">
        <v>0</v>
      </c>
      <c r="C424" s="80">
        <v>0</v>
      </c>
      <c r="D424" s="473">
        <v>1</v>
      </c>
      <c r="E424" s="71">
        <v>1800</v>
      </c>
      <c r="F424" s="90">
        <f>'20.지렁이1'!B19</f>
        <v>0</v>
      </c>
      <c r="G424" s="91">
        <f>'20.지렁이1'!H19</f>
        <v>0</v>
      </c>
      <c r="H424" s="31">
        <f t="shared" si="82"/>
        <v>0</v>
      </c>
      <c r="I424" s="32">
        <f t="shared" si="83"/>
        <v>-1800</v>
      </c>
      <c r="J424" s="35" t="str">
        <f t="shared" si="84"/>
        <v/>
      </c>
      <c r="K424" s="36">
        <f t="shared" si="85"/>
        <v>0</v>
      </c>
    </row>
    <row r="425" spans="1:11" ht="23.1" customHeight="1" x14ac:dyDescent="0.15">
      <c r="A425" s="11" t="s">
        <v>242</v>
      </c>
      <c r="B425" s="80">
        <v>4</v>
      </c>
      <c r="C425" s="80">
        <v>18863</v>
      </c>
      <c r="D425" s="473">
        <v>4</v>
      </c>
      <c r="E425" s="71">
        <v>20295</v>
      </c>
      <c r="F425" s="90">
        <f>'20.지렁이1'!B20</f>
        <v>5</v>
      </c>
      <c r="G425" s="91">
        <f>'20.지렁이1'!H20</f>
        <v>20251</v>
      </c>
      <c r="H425" s="31">
        <f t="shared" si="82"/>
        <v>1388</v>
      </c>
      <c r="I425" s="32">
        <f t="shared" si="83"/>
        <v>-44</v>
      </c>
      <c r="J425" s="35">
        <f t="shared" si="84"/>
        <v>1.0735832052165615</v>
      </c>
      <c r="K425" s="36">
        <f t="shared" si="85"/>
        <v>0.99783197831978321</v>
      </c>
    </row>
    <row r="426" spans="1:11" ht="22.5" customHeight="1" thickBot="1" x14ac:dyDescent="0.2">
      <c r="A426" s="12" t="s">
        <v>247</v>
      </c>
      <c r="B426" s="84">
        <v>0</v>
      </c>
      <c r="C426" s="84">
        <v>0</v>
      </c>
      <c r="D426" s="474">
        <v>0</v>
      </c>
      <c r="E426" s="75">
        <v>0</v>
      </c>
      <c r="F426" s="85">
        <f>'20.지렁이1'!B21</f>
        <v>0</v>
      </c>
      <c r="G426" s="86">
        <f>'20.지렁이1'!H21</f>
        <v>0</v>
      </c>
      <c r="H426" s="33">
        <f t="shared" si="82"/>
        <v>0</v>
      </c>
      <c r="I426" s="34">
        <f t="shared" si="83"/>
        <v>0</v>
      </c>
      <c r="J426" s="37" t="str">
        <f t="shared" si="84"/>
        <v/>
      </c>
      <c r="K426" s="38" t="str">
        <f t="shared" si="85"/>
        <v/>
      </c>
    </row>
    <row r="427" spans="1:11" ht="22.5" customHeight="1" x14ac:dyDescent="0.15"/>
    <row r="428" spans="1:11" ht="22.5" customHeight="1" thickBot="1" x14ac:dyDescent="0.3">
      <c r="A428" s="30" t="s">
        <v>347</v>
      </c>
      <c r="B428" s="87"/>
      <c r="C428" s="87"/>
      <c r="D428" s="78"/>
      <c r="E428" s="78"/>
      <c r="F428" s="87"/>
      <c r="G428" s="87"/>
      <c r="I428" s="39"/>
      <c r="J428" s="39"/>
      <c r="K428" s="39" t="s">
        <v>175</v>
      </c>
    </row>
    <row r="429" spans="1:11" ht="22.5" customHeight="1" x14ac:dyDescent="0.15">
      <c r="A429" s="477" t="s">
        <v>355</v>
      </c>
      <c r="B429" s="96" t="s">
        <v>393</v>
      </c>
      <c r="C429" s="107"/>
      <c r="D429" s="96" t="s">
        <v>394</v>
      </c>
      <c r="E429" s="97"/>
      <c r="F429" s="98" t="s">
        <v>396</v>
      </c>
      <c r="G429" s="97"/>
      <c r="H429" s="99" t="s">
        <v>356</v>
      </c>
      <c r="I429" s="100"/>
      <c r="J429" s="100" t="s">
        <v>357</v>
      </c>
      <c r="K429" s="101"/>
    </row>
    <row r="430" spans="1:11" ht="22.5" customHeight="1" x14ac:dyDescent="0.15">
      <c r="A430" s="478"/>
      <c r="B430" s="102" t="s">
        <v>358</v>
      </c>
      <c r="C430" s="102" t="s">
        <v>359</v>
      </c>
      <c r="D430" s="102" t="s">
        <v>358</v>
      </c>
      <c r="E430" s="103" t="s">
        <v>360</v>
      </c>
      <c r="F430" s="104" t="s">
        <v>358</v>
      </c>
      <c r="G430" s="105" t="s">
        <v>361</v>
      </c>
      <c r="H430" s="106" t="s">
        <v>228</v>
      </c>
      <c r="I430" s="102" t="s">
        <v>229</v>
      </c>
      <c r="J430" s="102" t="s">
        <v>227</v>
      </c>
      <c r="K430" s="105" t="s">
        <v>230</v>
      </c>
    </row>
    <row r="431" spans="1:11" ht="22.5" customHeight="1" x14ac:dyDescent="0.15">
      <c r="A431" s="11" t="s">
        <v>235</v>
      </c>
      <c r="B431" s="80">
        <v>29</v>
      </c>
      <c r="C431" s="80">
        <v>2809</v>
      </c>
      <c r="D431" s="473">
        <v>36</v>
      </c>
      <c r="E431" s="71">
        <v>2276</v>
      </c>
      <c r="F431" s="94">
        <f>SUM('21.기러기'!B7)</f>
        <v>42</v>
      </c>
      <c r="G431" s="82">
        <f>SUM('21.기러기'!J7)</f>
        <v>2259</v>
      </c>
      <c r="H431" s="31">
        <f t="shared" ref="H431:H446" si="86">SUM(G431-C431)</f>
        <v>-550</v>
      </c>
      <c r="I431" s="32">
        <f t="shared" ref="I431:I446" si="87">SUM(G431-E431)</f>
        <v>-17</v>
      </c>
      <c r="J431" s="35">
        <f>IFERROR(G431/C431,"")</f>
        <v>0.80420078319686716</v>
      </c>
      <c r="K431" s="36">
        <f>IFERROR(G431/E431,"")</f>
        <v>0.99253075571177507</v>
      </c>
    </row>
    <row r="432" spans="1:11" ht="22.5" customHeight="1" x14ac:dyDescent="0.15">
      <c r="A432" s="11" t="s">
        <v>256</v>
      </c>
      <c r="B432" s="80">
        <v>0</v>
      </c>
      <c r="C432" s="80">
        <v>0</v>
      </c>
      <c r="D432" s="473">
        <v>0</v>
      </c>
      <c r="E432" s="71">
        <v>0</v>
      </c>
      <c r="F432" s="94">
        <f>SUM('21.기러기'!B8)</f>
        <v>0</v>
      </c>
      <c r="G432" s="82">
        <f>SUM('21.기러기'!J8)</f>
        <v>0</v>
      </c>
      <c r="H432" s="31">
        <f t="shared" si="86"/>
        <v>0</v>
      </c>
      <c r="I432" s="32">
        <f t="shared" si="87"/>
        <v>0</v>
      </c>
      <c r="J432" s="35" t="str">
        <f t="shared" ref="J432:J446" si="88">IFERROR(G432/C432,"")</f>
        <v/>
      </c>
      <c r="K432" s="36" t="str">
        <f t="shared" ref="K432:K446" si="89">IFERROR(G432/E432,"")</f>
        <v/>
      </c>
    </row>
    <row r="433" spans="1:11" ht="22.5" customHeight="1" x14ac:dyDescent="0.15">
      <c r="A433" s="11" t="s">
        <v>244</v>
      </c>
      <c r="B433" s="80">
        <v>5</v>
      </c>
      <c r="C433" s="80">
        <v>721</v>
      </c>
      <c r="D433" s="473">
        <v>7</v>
      </c>
      <c r="E433" s="71">
        <v>441</v>
      </c>
      <c r="F433" s="94">
        <f>SUM('21.기러기'!B9)</f>
        <v>4</v>
      </c>
      <c r="G433" s="82">
        <f>SUM('21.기러기'!J9)</f>
        <v>421</v>
      </c>
      <c r="H433" s="31">
        <f t="shared" si="86"/>
        <v>-300</v>
      </c>
      <c r="I433" s="32">
        <f t="shared" si="87"/>
        <v>-20</v>
      </c>
      <c r="J433" s="35">
        <f t="shared" si="88"/>
        <v>0.58391123439667125</v>
      </c>
      <c r="K433" s="36">
        <f t="shared" si="89"/>
        <v>0.95464852607709749</v>
      </c>
    </row>
    <row r="434" spans="1:11" ht="22.5" customHeight="1" x14ac:dyDescent="0.15">
      <c r="A434" s="11" t="s">
        <v>257</v>
      </c>
      <c r="B434" s="80">
        <v>4</v>
      </c>
      <c r="C434" s="80">
        <v>52</v>
      </c>
      <c r="D434" s="473">
        <v>6</v>
      </c>
      <c r="E434" s="71">
        <v>46</v>
      </c>
      <c r="F434" s="94">
        <f>SUM('21.기러기'!B10)</f>
        <v>9</v>
      </c>
      <c r="G434" s="82">
        <f>SUM('21.기러기'!J10)</f>
        <v>42</v>
      </c>
      <c r="H434" s="31">
        <f t="shared" si="86"/>
        <v>-10</v>
      </c>
      <c r="I434" s="32">
        <f t="shared" si="87"/>
        <v>-4</v>
      </c>
      <c r="J434" s="35">
        <f t="shared" si="88"/>
        <v>0.80769230769230771</v>
      </c>
      <c r="K434" s="36">
        <f t="shared" si="89"/>
        <v>0.91304347826086951</v>
      </c>
    </row>
    <row r="435" spans="1:11" ht="22.5" customHeight="1" x14ac:dyDescent="0.15">
      <c r="A435" s="11" t="s">
        <v>249</v>
      </c>
      <c r="B435" s="80">
        <v>1</v>
      </c>
      <c r="C435" s="80">
        <v>6</v>
      </c>
      <c r="D435" s="473">
        <v>1</v>
      </c>
      <c r="E435" s="71">
        <v>3</v>
      </c>
      <c r="F435" s="94">
        <f>SUM('21.기러기'!B11)</f>
        <v>0</v>
      </c>
      <c r="G435" s="82">
        <f>SUM('21.기러기'!J11)</f>
        <v>0</v>
      </c>
      <c r="H435" s="31">
        <f t="shared" si="86"/>
        <v>-6</v>
      </c>
      <c r="I435" s="32">
        <f t="shared" si="87"/>
        <v>-3</v>
      </c>
      <c r="J435" s="35">
        <f t="shared" si="88"/>
        <v>0</v>
      </c>
      <c r="K435" s="36">
        <f t="shared" si="89"/>
        <v>0</v>
      </c>
    </row>
    <row r="436" spans="1:11" ht="22.5" customHeight="1" x14ac:dyDescent="0.15">
      <c r="A436" s="11" t="s">
        <v>254</v>
      </c>
      <c r="B436" s="80">
        <v>5</v>
      </c>
      <c r="C436" s="80">
        <v>385</v>
      </c>
      <c r="D436" s="473">
        <v>1</v>
      </c>
      <c r="E436" s="71">
        <v>26</v>
      </c>
      <c r="F436" s="94">
        <f>SUM('21.기러기'!B12)</f>
        <v>2</v>
      </c>
      <c r="G436" s="82">
        <f>SUM('21.기러기'!J12)</f>
        <v>44</v>
      </c>
      <c r="H436" s="31">
        <f t="shared" si="86"/>
        <v>-341</v>
      </c>
      <c r="I436" s="32">
        <f t="shared" si="87"/>
        <v>18</v>
      </c>
      <c r="J436" s="35">
        <f t="shared" si="88"/>
        <v>0.11428571428571428</v>
      </c>
      <c r="K436" s="36">
        <f t="shared" si="89"/>
        <v>1.6923076923076923</v>
      </c>
    </row>
    <row r="437" spans="1:11" ht="22.5" customHeight="1" x14ac:dyDescent="0.15">
      <c r="A437" s="11" t="s">
        <v>245</v>
      </c>
      <c r="B437" s="80">
        <v>4</v>
      </c>
      <c r="C437" s="80">
        <v>842</v>
      </c>
      <c r="D437" s="473">
        <v>4</v>
      </c>
      <c r="E437" s="71">
        <v>843</v>
      </c>
      <c r="F437" s="94">
        <f>SUM('21.기러기'!B13)</f>
        <v>4</v>
      </c>
      <c r="G437" s="82">
        <f>SUM('21.기러기'!J13)</f>
        <v>843</v>
      </c>
      <c r="H437" s="31">
        <f t="shared" si="86"/>
        <v>1</v>
      </c>
      <c r="I437" s="32">
        <f t="shared" si="87"/>
        <v>0</v>
      </c>
      <c r="J437" s="35">
        <f t="shared" si="88"/>
        <v>1.0011876484560569</v>
      </c>
      <c r="K437" s="36">
        <f t="shared" si="89"/>
        <v>1</v>
      </c>
    </row>
    <row r="438" spans="1:11" ht="22.5" customHeight="1" x14ac:dyDescent="0.15">
      <c r="A438" s="11" t="s">
        <v>255</v>
      </c>
      <c r="B438" s="80">
        <v>0</v>
      </c>
      <c r="C438" s="80">
        <v>0</v>
      </c>
      <c r="D438" s="473">
        <v>0</v>
      </c>
      <c r="E438" s="71">
        <v>0</v>
      </c>
      <c r="F438" s="94">
        <f>SUM('21.기러기'!B14)</f>
        <v>0</v>
      </c>
      <c r="G438" s="82">
        <f>SUM('21.기러기'!J14)</f>
        <v>0</v>
      </c>
      <c r="H438" s="31">
        <f t="shared" si="86"/>
        <v>0</v>
      </c>
      <c r="I438" s="32">
        <f t="shared" si="87"/>
        <v>0</v>
      </c>
      <c r="J438" s="35" t="str">
        <f t="shared" si="88"/>
        <v/>
      </c>
      <c r="K438" s="36" t="str">
        <f t="shared" si="89"/>
        <v/>
      </c>
    </row>
    <row r="439" spans="1:11" ht="22.5" customHeight="1" x14ac:dyDescent="0.15">
      <c r="A439" s="11" t="s">
        <v>239</v>
      </c>
      <c r="B439" s="80">
        <v>0</v>
      </c>
      <c r="C439" s="80">
        <v>0</v>
      </c>
      <c r="D439" s="473">
        <v>0</v>
      </c>
      <c r="E439" s="71">
        <v>0</v>
      </c>
      <c r="F439" s="94">
        <f>SUM('21.기러기'!B15)</f>
        <v>0</v>
      </c>
      <c r="G439" s="82">
        <f>SUM('21.기러기'!J15)</f>
        <v>0</v>
      </c>
      <c r="H439" s="31">
        <f t="shared" si="86"/>
        <v>0</v>
      </c>
      <c r="I439" s="32">
        <f t="shared" si="87"/>
        <v>0</v>
      </c>
      <c r="J439" s="35" t="str">
        <f t="shared" si="88"/>
        <v/>
      </c>
      <c r="K439" s="36" t="str">
        <f t="shared" si="89"/>
        <v/>
      </c>
    </row>
    <row r="440" spans="1:11" ht="22.5" customHeight="1" x14ac:dyDescent="0.15">
      <c r="A440" s="11" t="s">
        <v>241</v>
      </c>
      <c r="B440" s="80">
        <v>2</v>
      </c>
      <c r="C440" s="80">
        <v>3</v>
      </c>
      <c r="D440" s="473">
        <v>1</v>
      </c>
      <c r="E440" s="71">
        <v>6</v>
      </c>
      <c r="F440" s="94">
        <f>SUM('21.기러기'!B16)</f>
        <v>1</v>
      </c>
      <c r="G440" s="82">
        <f>SUM('21.기러기'!J16)</f>
        <v>10</v>
      </c>
      <c r="H440" s="31">
        <f t="shared" si="86"/>
        <v>7</v>
      </c>
      <c r="I440" s="32">
        <f t="shared" si="87"/>
        <v>4</v>
      </c>
      <c r="J440" s="35">
        <f t="shared" si="88"/>
        <v>3.3333333333333335</v>
      </c>
      <c r="K440" s="36">
        <f t="shared" si="89"/>
        <v>1.6666666666666667</v>
      </c>
    </row>
    <row r="441" spans="1:11" ht="22.5" customHeight="1" x14ac:dyDescent="0.15">
      <c r="A441" s="11" t="s">
        <v>252</v>
      </c>
      <c r="B441" s="80">
        <v>2</v>
      </c>
      <c r="C441" s="80">
        <v>34</v>
      </c>
      <c r="D441" s="473">
        <v>3</v>
      </c>
      <c r="E441" s="71">
        <v>15</v>
      </c>
      <c r="F441" s="94">
        <f>SUM('21.기러기'!B17)</f>
        <v>7</v>
      </c>
      <c r="G441" s="82">
        <f>SUM('21.기러기'!J17)</f>
        <v>60</v>
      </c>
      <c r="H441" s="31">
        <f t="shared" si="86"/>
        <v>26</v>
      </c>
      <c r="I441" s="32">
        <f t="shared" si="87"/>
        <v>45</v>
      </c>
      <c r="J441" s="35">
        <f t="shared" si="88"/>
        <v>1.7647058823529411</v>
      </c>
      <c r="K441" s="36">
        <f t="shared" si="89"/>
        <v>4</v>
      </c>
    </row>
    <row r="442" spans="1:11" ht="22.5" customHeight="1" x14ac:dyDescent="0.15">
      <c r="A442" s="11" t="s">
        <v>246</v>
      </c>
      <c r="B442" s="80">
        <v>3</v>
      </c>
      <c r="C442" s="80">
        <v>55</v>
      </c>
      <c r="D442" s="473">
        <v>3</v>
      </c>
      <c r="E442" s="71">
        <v>33</v>
      </c>
      <c r="F442" s="94">
        <f>SUM('21.기러기'!B18)</f>
        <v>3</v>
      </c>
      <c r="G442" s="82">
        <f>SUM('21.기러기'!J18)</f>
        <v>37</v>
      </c>
      <c r="H442" s="31">
        <f t="shared" si="86"/>
        <v>-18</v>
      </c>
      <c r="I442" s="32">
        <f t="shared" si="87"/>
        <v>4</v>
      </c>
      <c r="J442" s="35">
        <f t="shared" si="88"/>
        <v>0.67272727272727273</v>
      </c>
      <c r="K442" s="36">
        <f t="shared" si="89"/>
        <v>1.1212121212121211</v>
      </c>
    </row>
    <row r="443" spans="1:11" ht="22.5" customHeight="1" x14ac:dyDescent="0.15">
      <c r="A443" s="11" t="s">
        <v>253</v>
      </c>
      <c r="B443" s="80">
        <v>0</v>
      </c>
      <c r="C443" s="80">
        <v>0</v>
      </c>
      <c r="D443" s="473">
        <v>2</v>
      </c>
      <c r="E443" s="71">
        <v>9</v>
      </c>
      <c r="F443" s="94">
        <f>SUM('21.기러기'!B19)</f>
        <v>3</v>
      </c>
      <c r="G443" s="82">
        <f>SUM('21.기러기'!J19)</f>
        <v>19</v>
      </c>
      <c r="H443" s="31">
        <f t="shared" si="86"/>
        <v>19</v>
      </c>
      <c r="I443" s="32">
        <f t="shared" si="87"/>
        <v>10</v>
      </c>
      <c r="J443" s="35" t="str">
        <f t="shared" si="88"/>
        <v/>
      </c>
      <c r="K443" s="36">
        <f t="shared" si="89"/>
        <v>2.1111111111111112</v>
      </c>
    </row>
    <row r="444" spans="1:11" ht="22.5" customHeight="1" x14ac:dyDescent="0.15">
      <c r="A444" s="11" t="s">
        <v>251</v>
      </c>
      <c r="B444" s="80">
        <v>0</v>
      </c>
      <c r="C444" s="80">
        <v>0</v>
      </c>
      <c r="D444" s="473">
        <v>1</v>
      </c>
      <c r="E444" s="71">
        <v>40</v>
      </c>
      <c r="F444" s="94">
        <f>SUM('21.기러기'!B20)</f>
        <v>1</v>
      </c>
      <c r="G444" s="82">
        <f>SUM('21.기러기'!J20)</f>
        <v>40</v>
      </c>
      <c r="H444" s="31">
        <f t="shared" si="86"/>
        <v>40</v>
      </c>
      <c r="I444" s="32">
        <f t="shared" si="87"/>
        <v>0</v>
      </c>
      <c r="J444" s="35" t="str">
        <f t="shared" si="88"/>
        <v/>
      </c>
      <c r="K444" s="36">
        <f t="shared" si="89"/>
        <v>1</v>
      </c>
    </row>
    <row r="445" spans="1:11" ht="22.5" customHeight="1" x14ac:dyDescent="0.15">
      <c r="A445" s="11" t="s">
        <v>242</v>
      </c>
      <c r="B445" s="80">
        <v>1</v>
      </c>
      <c r="C445" s="80">
        <v>3</v>
      </c>
      <c r="D445" s="473">
        <v>5</v>
      </c>
      <c r="E445" s="71">
        <v>106</v>
      </c>
      <c r="F445" s="94">
        <f>SUM('21.기러기'!B21)</f>
        <v>7</v>
      </c>
      <c r="G445" s="82">
        <f>SUM('21.기러기'!J21)</f>
        <v>43</v>
      </c>
      <c r="H445" s="31">
        <f t="shared" si="86"/>
        <v>40</v>
      </c>
      <c r="I445" s="32">
        <f t="shared" si="87"/>
        <v>-63</v>
      </c>
      <c r="J445" s="35">
        <f t="shared" si="88"/>
        <v>14.333333333333334</v>
      </c>
      <c r="K445" s="36">
        <f t="shared" si="89"/>
        <v>0.40566037735849059</v>
      </c>
    </row>
    <row r="446" spans="1:11" ht="22.5" customHeight="1" thickBot="1" x14ac:dyDescent="0.2">
      <c r="A446" s="12" t="s">
        <v>247</v>
      </c>
      <c r="B446" s="84">
        <v>2</v>
      </c>
      <c r="C446" s="84">
        <v>708</v>
      </c>
      <c r="D446" s="474">
        <v>2</v>
      </c>
      <c r="E446" s="75">
        <v>708</v>
      </c>
      <c r="F446" s="95">
        <f>SUM('21.기러기'!B22)</f>
        <v>1</v>
      </c>
      <c r="G446" s="86">
        <f>SUM('21.기러기'!J22)</f>
        <v>700</v>
      </c>
      <c r="H446" s="33">
        <f t="shared" si="86"/>
        <v>-8</v>
      </c>
      <c r="I446" s="34">
        <f t="shared" si="87"/>
        <v>-8</v>
      </c>
      <c r="J446" s="37">
        <f t="shared" si="88"/>
        <v>0.98870056497175141</v>
      </c>
      <c r="K446" s="38">
        <f t="shared" si="89"/>
        <v>0.98870056497175141</v>
      </c>
    </row>
    <row r="447" spans="1:11" ht="22.5" customHeight="1" x14ac:dyDescent="0.15"/>
    <row r="448" spans="1:11" ht="22.5" customHeight="1" x14ac:dyDescent="0.15"/>
    <row r="449" ht="22.5" customHeight="1" x14ac:dyDescent="0.15"/>
  </sheetData>
  <mergeCells count="23">
    <mergeCell ref="A349:A350"/>
    <mergeCell ref="A329:A330"/>
    <mergeCell ref="A309:A310"/>
    <mergeCell ref="A289:A290"/>
    <mergeCell ref="A409:A410"/>
    <mergeCell ref="A389:A390"/>
    <mergeCell ref="A369:A370"/>
    <mergeCell ref="A1:K1"/>
    <mergeCell ref="A429:A430"/>
    <mergeCell ref="A29:A30"/>
    <mergeCell ref="A3:A4"/>
    <mergeCell ref="A109:A110"/>
    <mergeCell ref="A89:A90"/>
    <mergeCell ref="A69:A70"/>
    <mergeCell ref="A49:A50"/>
    <mergeCell ref="A189:A190"/>
    <mergeCell ref="A169:A170"/>
    <mergeCell ref="A149:A150"/>
    <mergeCell ref="A129:A130"/>
    <mergeCell ref="A269:A270"/>
    <mergeCell ref="A249:A250"/>
    <mergeCell ref="A229:A230"/>
    <mergeCell ref="A209:A210"/>
  </mergeCells>
  <phoneticPr fontId="32" type="noConversion"/>
  <printOptions horizontalCentered="1"/>
  <pageMargins left="0" right="0" top="0.78740157480314965" bottom="0.39370078740157483" header="0.27559055118110237" footer="0.23622047244094491"/>
  <pageSetup paperSize="9" scale="93" orientation="landscape" r:id="rId1"/>
  <headerFooter alignWithMargins="0"/>
  <rowBreaks count="21" manualBreakCount="21">
    <brk id="27" max="16383" man="1"/>
    <brk id="47" max="16383" man="1"/>
    <brk id="67" max="16383" man="1"/>
    <brk id="87" max="16383" man="1"/>
    <brk id="107" max="16383" man="1"/>
    <brk id="127" max="16383" man="1"/>
    <brk id="147" max="16383" man="1"/>
    <brk id="167" max="16383" man="1"/>
    <brk id="187" max="16383" man="1"/>
    <brk id="207" max="16383" man="1"/>
    <brk id="227" max="16383" man="1"/>
    <brk id="247" max="16383" man="1"/>
    <brk id="267" max="16383" man="1"/>
    <brk id="287" max="16383" man="1"/>
    <brk id="307" max="16383" man="1"/>
    <brk id="327" max="16383" man="1"/>
    <brk id="347" max="16383" man="1"/>
    <brk id="367" max="16383" man="1"/>
    <brk id="387" max="16383" man="1"/>
    <brk id="407" max="16383" man="1"/>
    <brk id="4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HR48"/>
  <sheetViews>
    <sheetView showGridLines="0" zoomScale="70" zoomScaleNormal="70" zoomScaleSheetLayoutView="115" workbookViewId="0">
      <selection activeCell="C46" sqref="C46"/>
    </sheetView>
  </sheetViews>
  <sheetFormatPr defaultColWidth="9.109375" defaultRowHeight="14.25" x14ac:dyDescent="0.15"/>
  <cols>
    <col min="1" max="13" width="16" style="1" customWidth="1"/>
    <col min="14" max="14" width="24.77734375" style="1" customWidth="1"/>
    <col min="15" max="16" width="16" style="1" customWidth="1"/>
    <col min="17" max="226" width="9.109375" style="1"/>
  </cols>
  <sheetData>
    <row r="1" spans="1:17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17" ht="39.95000000000000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39.950000000000003" customHeight="1" thickBot="1" x14ac:dyDescent="0.3">
      <c r="A3" s="496" t="s">
        <v>7</v>
      </c>
      <c r="B3" s="496"/>
      <c r="C3" s="496"/>
      <c r="D3" s="496"/>
      <c r="E3" s="496"/>
      <c r="F3" s="171"/>
      <c r="G3" s="171"/>
      <c r="H3" s="171"/>
      <c r="I3" s="171"/>
      <c r="J3" s="171"/>
      <c r="K3" s="182"/>
      <c r="L3" s="182"/>
      <c r="M3" s="182"/>
      <c r="N3" s="182"/>
      <c r="O3" s="182"/>
      <c r="P3" s="182" t="s">
        <v>138</v>
      </c>
      <c r="Q3" s="171"/>
    </row>
    <row r="4" spans="1:17" ht="45.95" customHeight="1" thickBot="1" x14ac:dyDescent="0.2">
      <c r="A4" s="153" t="s">
        <v>216</v>
      </c>
      <c r="B4" s="154" t="s">
        <v>234</v>
      </c>
      <c r="C4" s="154" t="s">
        <v>81</v>
      </c>
      <c r="D4" s="225" t="s">
        <v>130</v>
      </c>
      <c r="E4" s="226" t="s">
        <v>55</v>
      </c>
      <c r="F4" s="226" t="s">
        <v>58</v>
      </c>
      <c r="G4" s="226" t="s">
        <v>59</v>
      </c>
      <c r="H4" s="226" t="s">
        <v>60</v>
      </c>
      <c r="I4" s="227" t="s">
        <v>336</v>
      </c>
      <c r="J4" s="227" t="s">
        <v>337</v>
      </c>
      <c r="K4" s="226" t="s">
        <v>185</v>
      </c>
      <c r="L4" s="226" t="s">
        <v>10</v>
      </c>
      <c r="M4" s="226" t="s">
        <v>14</v>
      </c>
      <c r="N4" s="226" t="s">
        <v>21</v>
      </c>
      <c r="O4" s="228" t="s">
        <v>57</v>
      </c>
      <c r="P4" s="229" t="s">
        <v>129</v>
      </c>
      <c r="Q4" s="171"/>
    </row>
    <row r="5" spans="1:17" ht="30" customHeight="1" thickTop="1" x14ac:dyDescent="0.15">
      <c r="A5" s="230" t="s">
        <v>235</v>
      </c>
      <c r="B5" s="231">
        <f t="shared" ref="B5:B20" si="0">SUM(C5:P5)</f>
        <v>1021</v>
      </c>
      <c r="C5" s="231">
        <f t="shared" ref="C5:I5" si="1">SUM(C6:C20)</f>
        <v>559</v>
      </c>
      <c r="D5" s="231">
        <f t="shared" si="1"/>
        <v>0</v>
      </c>
      <c r="E5" s="231">
        <f t="shared" si="1"/>
        <v>1</v>
      </c>
      <c r="F5" s="231">
        <f t="shared" si="1"/>
        <v>1</v>
      </c>
      <c r="G5" s="231">
        <f t="shared" si="1"/>
        <v>4</v>
      </c>
      <c r="H5" s="231">
        <f t="shared" si="1"/>
        <v>2</v>
      </c>
      <c r="I5" s="231">
        <f t="shared" si="1"/>
        <v>12</v>
      </c>
      <c r="J5" s="231">
        <f>SUM(J6:J20)</f>
        <v>11</v>
      </c>
      <c r="K5" s="231">
        <f t="shared" ref="K5:P5" si="2">SUM(K6:K20)</f>
        <v>39</v>
      </c>
      <c r="L5" s="231">
        <f t="shared" si="2"/>
        <v>81</v>
      </c>
      <c r="M5" s="231">
        <f t="shared" si="2"/>
        <v>77</v>
      </c>
      <c r="N5" s="231">
        <f t="shared" si="2"/>
        <v>197</v>
      </c>
      <c r="O5" s="231">
        <f t="shared" si="2"/>
        <v>34</v>
      </c>
      <c r="P5" s="314">
        <f t="shared" si="2"/>
        <v>3</v>
      </c>
      <c r="Q5" s="171"/>
    </row>
    <row r="6" spans="1:17" ht="27.95" customHeight="1" x14ac:dyDescent="0.15">
      <c r="A6" s="234" t="s">
        <v>256</v>
      </c>
      <c r="B6" s="235">
        <f t="shared" si="0"/>
        <v>70</v>
      </c>
      <c r="C6" s="236">
        <v>30</v>
      </c>
      <c r="D6" s="236">
        <v>0</v>
      </c>
      <c r="E6" s="236">
        <v>0</v>
      </c>
      <c r="F6" s="236">
        <v>1</v>
      </c>
      <c r="G6" s="236">
        <v>0</v>
      </c>
      <c r="H6" s="236">
        <v>0</v>
      </c>
      <c r="I6" s="236">
        <v>2</v>
      </c>
      <c r="J6" s="236">
        <v>1</v>
      </c>
      <c r="K6" s="236">
        <v>4</v>
      </c>
      <c r="L6" s="236">
        <v>6</v>
      </c>
      <c r="M6" s="236">
        <v>6</v>
      </c>
      <c r="N6" s="236">
        <v>18</v>
      </c>
      <c r="O6" s="236">
        <v>2</v>
      </c>
      <c r="P6" s="237">
        <v>0</v>
      </c>
      <c r="Q6" s="171"/>
    </row>
    <row r="7" spans="1:17" ht="27.95" customHeight="1" x14ac:dyDescent="0.15">
      <c r="A7" s="234" t="s">
        <v>244</v>
      </c>
      <c r="B7" s="235">
        <f t="shared" si="0"/>
        <v>33</v>
      </c>
      <c r="C7" s="239">
        <v>13</v>
      </c>
      <c r="D7" s="239">
        <v>0</v>
      </c>
      <c r="E7" s="239">
        <v>0</v>
      </c>
      <c r="F7" s="239">
        <v>0</v>
      </c>
      <c r="G7" s="239">
        <v>1</v>
      </c>
      <c r="H7" s="239">
        <v>0</v>
      </c>
      <c r="I7" s="239">
        <v>0</v>
      </c>
      <c r="J7" s="239">
        <v>0</v>
      </c>
      <c r="K7" s="239">
        <v>1</v>
      </c>
      <c r="L7" s="239">
        <v>0</v>
      </c>
      <c r="M7" s="239">
        <v>3</v>
      </c>
      <c r="N7" s="239">
        <v>13</v>
      </c>
      <c r="O7" s="239">
        <v>2</v>
      </c>
      <c r="P7" s="241">
        <v>0</v>
      </c>
      <c r="Q7" s="171"/>
    </row>
    <row r="8" spans="1:17" ht="27.95" customHeight="1" x14ac:dyDescent="0.15">
      <c r="A8" s="234" t="s">
        <v>257</v>
      </c>
      <c r="B8" s="235">
        <f t="shared" si="0"/>
        <v>230</v>
      </c>
      <c r="C8" s="164">
        <v>189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1</v>
      </c>
      <c r="J8" s="164">
        <v>1</v>
      </c>
      <c r="K8" s="164">
        <v>4</v>
      </c>
      <c r="L8" s="164">
        <v>9</v>
      </c>
      <c r="M8" s="164">
        <v>12</v>
      </c>
      <c r="N8" s="164">
        <v>13</v>
      </c>
      <c r="O8" s="164">
        <v>1</v>
      </c>
      <c r="P8" s="165">
        <v>0</v>
      </c>
      <c r="Q8" s="171"/>
    </row>
    <row r="9" spans="1:17" ht="27.95" customHeight="1" x14ac:dyDescent="0.15">
      <c r="A9" s="234" t="s">
        <v>249</v>
      </c>
      <c r="B9" s="235">
        <f t="shared" si="0"/>
        <v>27</v>
      </c>
      <c r="C9" s="315">
        <v>1</v>
      </c>
      <c r="D9" s="315">
        <v>0</v>
      </c>
      <c r="E9" s="315">
        <v>0</v>
      </c>
      <c r="F9" s="315">
        <v>0</v>
      </c>
      <c r="G9" s="315">
        <v>0</v>
      </c>
      <c r="H9" s="315">
        <v>1</v>
      </c>
      <c r="I9" s="315">
        <v>2</v>
      </c>
      <c r="J9" s="315">
        <v>1</v>
      </c>
      <c r="K9" s="315">
        <v>3</v>
      </c>
      <c r="L9" s="315">
        <v>5</v>
      </c>
      <c r="M9" s="315">
        <v>0</v>
      </c>
      <c r="N9" s="315">
        <v>12</v>
      </c>
      <c r="O9" s="315">
        <v>2</v>
      </c>
      <c r="P9" s="316">
        <v>0</v>
      </c>
      <c r="Q9" s="171"/>
    </row>
    <row r="10" spans="1:17" ht="27.95" customHeight="1" x14ac:dyDescent="0.15">
      <c r="A10" s="234" t="s">
        <v>254</v>
      </c>
      <c r="B10" s="235">
        <f t="shared" si="0"/>
        <v>112</v>
      </c>
      <c r="C10" s="303">
        <v>92</v>
      </c>
      <c r="D10" s="303">
        <v>0</v>
      </c>
      <c r="E10" s="303">
        <v>0</v>
      </c>
      <c r="F10" s="303">
        <v>0</v>
      </c>
      <c r="G10" s="303">
        <v>2</v>
      </c>
      <c r="H10" s="303">
        <v>1</v>
      </c>
      <c r="I10" s="303">
        <v>2</v>
      </c>
      <c r="J10" s="303">
        <v>0</v>
      </c>
      <c r="K10" s="303">
        <v>3</v>
      </c>
      <c r="L10" s="304">
        <v>1</v>
      </c>
      <c r="M10" s="304">
        <v>2</v>
      </c>
      <c r="N10" s="304">
        <v>6</v>
      </c>
      <c r="O10" s="304">
        <v>2</v>
      </c>
      <c r="P10" s="317">
        <v>1</v>
      </c>
      <c r="Q10" s="171"/>
    </row>
    <row r="11" spans="1:17" ht="27.95" customHeight="1" x14ac:dyDescent="0.15">
      <c r="A11" s="234" t="s">
        <v>245</v>
      </c>
      <c r="B11" s="235">
        <f t="shared" si="0"/>
        <v>91</v>
      </c>
      <c r="C11" s="303">
        <v>48</v>
      </c>
      <c r="D11" s="303">
        <v>0</v>
      </c>
      <c r="E11" s="303">
        <v>0</v>
      </c>
      <c r="F11" s="303">
        <v>0</v>
      </c>
      <c r="G11" s="318">
        <v>0</v>
      </c>
      <c r="H11" s="303">
        <v>0</v>
      </c>
      <c r="I11" s="303">
        <v>2</v>
      </c>
      <c r="J11" s="303">
        <v>1</v>
      </c>
      <c r="K11" s="303">
        <v>4</v>
      </c>
      <c r="L11" s="304">
        <v>11</v>
      </c>
      <c r="M11" s="304">
        <v>2</v>
      </c>
      <c r="N11" s="304">
        <v>16</v>
      </c>
      <c r="O11" s="304">
        <v>7</v>
      </c>
      <c r="P11" s="317">
        <v>0</v>
      </c>
      <c r="Q11" s="171"/>
    </row>
    <row r="12" spans="1:17" ht="27.95" customHeight="1" x14ac:dyDescent="0.15">
      <c r="A12" s="234" t="s">
        <v>255</v>
      </c>
      <c r="B12" s="235">
        <f t="shared" si="0"/>
        <v>0</v>
      </c>
      <c r="C12" s="303">
        <v>0</v>
      </c>
      <c r="D12" s="303">
        <v>0</v>
      </c>
      <c r="E12" s="303">
        <v>0</v>
      </c>
      <c r="F12" s="303">
        <v>0</v>
      </c>
      <c r="G12" s="303">
        <v>0</v>
      </c>
      <c r="H12" s="303">
        <v>0</v>
      </c>
      <c r="I12" s="303">
        <v>0</v>
      </c>
      <c r="J12" s="303">
        <v>0</v>
      </c>
      <c r="K12" s="303">
        <v>0</v>
      </c>
      <c r="L12" s="303">
        <v>0</v>
      </c>
      <c r="M12" s="303">
        <v>0</v>
      </c>
      <c r="N12" s="303">
        <v>0</v>
      </c>
      <c r="O12" s="303">
        <v>0</v>
      </c>
      <c r="P12" s="317">
        <v>0</v>
      </c>
      <c r="Q12" s="171"/>
    </row>
    <row r="13" spans="1:17" ht="27.95" customHeight="1" x14ac:dyDescent="0.15">
      <c r="A13" s="234" t="s">
        <v>239</v>
      </c>
      <c r="B13" s="235">
        <f t="shared" si="0"/>
        <v>82</v>
      </c>
      <c r="C13" s="303">
        <v>8</v>
      </c>
      <c r="D13" s="303">
        <v>0</v>
      </c>
      <c r="E13" s="303">
        <v>0</v>
      </c>
      <c r="F13" s="303">
        <v>0</v>
      </c>
      <c r="G13" s="303">
        <v>0</v>
      </c>
      <c r="H13" s="303">
        <v>0</v>
      </c>
      <c r="I13" s="303">
        <v>0</v>
      </c>
      <c r="J13" s="303">
        <v>2</v>
      </c>
      <c r="K13" s="303">
        <v>6</v>
      </c>
      <c r="L13" s="304">
        <v>15</v>
      </c>
      <c r="M13" s="304">
        <v>18</v>
      </c>
      <c r="N13" s="304">
        <v>31</v>
      </c>
      <c r="O13" s="304">
        <v>2</v>
      </c>
      <c r="P13" s="317">
        <v>0</v>
      </c>
      <c r="Q13" s="171"/>
    </row>
    <row r="14" spans="1:17" ht="27.95" customHeight="1" x14ac:dyDescent="0.15">
      <c r="A14" s="234" t="s">
        <v>241</v>
      </c>
      <c r="B14" s="235">
        <f t="shared" si="0"/>
        <v>23</v>
      </c>
      <c r="C14" s="303">
        <v>18</v>
      </c>
      <c r="D14" s="303">
        <v>0</v>
      </c>
      <c r="E14" s="303">
        <v>1</v>
      </c>
      <c r="F14" s="303">
        <v>0</v>
      </c>
      <c r="G14" s="303">
        <v>0</v>
      </c>
      <c r="H14" s="303">
        <v>0</v>
      </c>
      <c r="I14" s="303">
        <v>0</v>
      </c>
      <c r="J14" s="303">
        <v>1</v>
      </c>
      <c r="K14" s="303">
        <v>0</v>
      </c>
      <c r="L14" s="319">
        <v>0</v>
      </c>
      <c r="M14" s="319">
        <v>1</v>
      </c>
      <c r="N14" s="319">
        <v>2</v>
      </c>
      <c r="O14" s="304">
        <v>0</v>
      </c>
      <c r="P14" s="317">
        <v>0</v>
      </c>
      <c r="Q14" s="171"/>
    </row>
    <row r="15" spans="1:17" ht="27.95" customHeight="1" x14ac:dyDescent="0.15">
      <c r="A15" s="234" t="s">
        <v>252</v>
      </c>
      <c r="B15" s="235">
        <f t="shared" si="0"/>
        <v>98</v>
      </c>
      <c r="C15" s="303">
        <v>27</v>
      </c>
      <c r="D15" s="303">
        <v>0</v>
      </c>
      <c r="E15" s="303">
        <v>0</v>
      </c>
      <c r="F15" s="303">
        <v>0</v>
      </c>
      <c r="G15" s="303">
        <v>0</v>
      </c>
      <c r="H15" s="303">
        <v>0</v>
      </c>
      <c r="I15" s="303">
        <v>1</v>
      </c>
      <c r="J15" s="303">
        <v>2</v>
      </c>
      <c r="K15" s="303">
        <v>6</v>
      </c>
      <c r="L15" s="304">
        <v>7</v>
      </c>
      <c r="M15" s="304">
        <v>15</v>
      </c>
      <c r="N15" s="304">
        <v>32</v>
      </c>
      <c r="O15" s="304">
        <v>7</v>
      </c>
      <c r="P15" s="317">
        <v>1</v>
      </c>
      <c r="Q15" s="171"/>
    </row>
    <row r="16" spans="1:17" ht="27.95" customHeight="1" x14ac:dyDescent="0.15">
      <c r="A16" s="234" t="s">
        <v>246</v>
      </c>
      <c r="B16" s="235">
        <f t="shared" si="0"/>
        <v>46</v>
      </c>
      <c r="C16" s="303">
        <v>21</v>
      </c>
      <c r="D16" s="303">
        <v>0</v>
      </c>
      <c r="E16" s="303">
        <v>0</v>
      </c>
      <c r="F16" s="303">
        <v>0</v>
      </c>
      <c r="G16" s="303">
        <v>0</v>
      </c>
      <c r="H16" s="303">
        <v>0</v>
      </c>
      <c r="I16" s="303">
        <v>0</v>
      </c>
      <c r="J16" s="303">
        <v>0</v>
      </c>
      <c r="K16" s="303">
        <v>0</v>
      </c>
      <c r="L16" s="304">
        <v>5</v>
      </c>
      <c r="M16" s="304">
        <v>5</v>
      </c>
      <c r="N16" s="304">
        <v>14</v>
      </c>
      <c r="O16" s="304">
        <v>1</v>
      </c>
      <c r="P16" s="317">
        <v>0</v>
      </c>
      <c r="Q16" s="171"/>
    </row>
    <row r="17" spans="1:17" ht="27.95" customHeight="1" x14ac:dyDescent="0.15">
      <c r="A17" s="234" t="s">
        <v>253</v>
      </c>
      <c r="B17" s="235">
        <f t="shared" si="0"/>
        <v>77</v>
      </c>
      <c r="C17" s="303">
        <v>48</v>
      </c>
      <c r="D17" s="303">
        <v>0</v>
      </c>
      <c r="E17" s="303">
        <v>0</v>
      </c>
      <c r="F17" s="303">
        <v>0</v>
      </c>
      <c r="G17" s="303">
        <v>0</v>
      </c>
      <c r="H17" s="303">
        <v>0</v>
      </c>
      <c r="I17" s="303">
        <v>1</v>
      </c>
      <c r="J17" s="303">
        <v>0</v>
      </c>
      <c r="K17" s="303">
        <v>2</v>
      </c>
      <c r="L17" s="304">
        <v>6</v>
      </c>
      <c r="M17" s="304">
        <v>5</v>
      </c>
      <c r="N17" s="304">
        <v>10</v>
      </c>
      <c r="O17" s="304">
        <v>5</v>
      </c>
      <c r="P17" s="317">
        <v>0</v>
      </c>
      <c r="Q17" s="171"/>
    </row>
    <row r="18" spans="1:17" ht="27.95" customHeight="1" x14ac:dyDescent="0.15">
      <c r="A18" s="234" t="s">
        <v>251</v>
      </c>
      <c r="B18" s="235">
        <f t="shared" si="0"/>
        <v>62</v>
      </c>
      <c r="C18" s="303">
        <v>32</v>
      </c>
      <c r="D18" s="303">
        <v>0</v>
      </c>
      <c r="E18" s="303">
        <v>0</v>
      </c>
      <c r="F18" s="303">
        <v>0</v>
      </c>
      <c r="G18" s="303">
        <v>0</v>
      </c>
      <c r="H18" s="303">
        <v>0</v>
      </c>
      <c r="I18" s="303">
        <v>0</v>
      </c>
      <c r="J18" s="303">
        <v>1</v>
      </c>
      <c r="K18" s="303">
        <v>3</v>
      </c>
      <c r="L18" s="304">
        <v>9</v>
      </c>
      <c r="M18" s="304">
        <v>6</v>
      </c>
      <c r="N18" s="304">
        <v>10</v>
      </c>
      <c r="O18" s="304">
        <v>1</v>
      </c>
      <c r="P18" s="317">
        <v>0</v>
      </c>
      <c r="Q18" s="171"/>
    </row>
    <row r="19" spans="1:17" ht="27.95" customHeight="1" x14ac:dyDescent="0.15">
      <c r="A19" s="234" t="s">
        <v>242</v>
      </c>
      <c r="B19" s="235">
        <f t="shared" si="0"/>
        <v>62</v>
      </c>
      <c r="C19" s="303">
        <v>32</v>
      </c>
      <c r="D19" s="303">
        <v>0</v>
      </c>
      <c r="E19" s="303">
        <v>0</v>
      </c>
      <c r="F19" s="303">
        <v>0</v>
      </c>
      <c r="G19" s="303">
        <v>1</v>
      </c>
      <c r="H19" s="303">
        <v>0</v>
      </c>
      <c r="I19" s="303">
        <v>1</v>
      </c>
      <c r="J19" s="303">
        <v>1</v>
      </c>
      <c r="K19" s="303">
        <v>3</v>
      </c>
      <c r="L19" s="304">
        <v>6</v>
      </c>
      <c r="M19" s="304">
        <v>1</v>
      </c>
      <c r="N19" s="304">
        <v>14</v>
      </c>
      <c r="O19" s="304">
        <v>2</v>
      </c>
      <c r="P19" s="317">
        <v>1</v>
      </c>
      <c r="Q19" s="171"/>
    </row>
    <row r="20" spans="1:17" ht="27.95" customHeight="1" thickBot="1" x14ac:dyDescent="0.2">
      <c r="A20" s="244" t="s">
        <v>247</v>
      </c>
      <c r="B20" s="245">
        <f t="shared" si="0"/>
        <v>8</v>
      </c>
      <c r="C20" s="308">
        <v>0</v>
      </c>
      <c r="D20" s="308">
        <v>0</v>
      </c>
      <c r="E20" s="308">
        <v>0</v>
      </c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8">
        <v>0</v>
      </c>
      <c r="L20" s="309">
        <v>1</v>
      </c>
      <c r="M20" s="309">
        <v>1</v>
      </c>
      <c r="N20" s="309">
        <v>6</v>
      </c>
      <c r="O20" s="309">
        <v>0</v>
      </c>
      <c r="P20" s="313">
        <v>0</v>
      </c>
      <c r="Q20" s="171"/>
    </row>
    <row r="21" spans="1:17" ht="39.950000000000003" customHeight="1" x14ac:dyDescent="0.15">
      <c r="A21" s="248"/>
      <c r="B21" s="248"/>
      <c r="C21" s="248"/>
      <c r="D21" s="248"/>
      <c r="E21" s="248"/>
      <c r="F21" s="248"/>
      <c r="G21" s="248"/>
      <c r="H21" s="248"/>
      <c r="I21" s="248"/>
      <c r="J21" s="252"/>
      <c r="K21" s="248"/>
      <c r="L21" s="248"/>
      <c r="M21" s="248"/>
      <c r="N21" s="248"/>
      <c r="O21" s="248"/>
      <c r="P21" s="248"/>
      <c r="Q21" s="171"/>
    </row>
    <row r="22" spans="1:17" ht="39.950000000000003" customHeight="1" x14ac:dyDescent="0.15">
      <c r="A22" s="248"/>
      <c r="B22" s="248"/>
      <c r="C22" s="248"/>
      <c r="D22" s="248"/>
      <c r="E22" s="248"/>
      <c r="F22" s="248"/>
      <c r="G22" s="248"/>
      <c r="H22" s="248"/>
      <c r="I22" s="248"/>
      <c r="J22" s="252"/>
      <c r="K22" s="248"/>
      <c r="L22" s="248"/>
      <c r="M22" s="248"/>
      <c r="N22" s="248"/>
      <c r="O22" s="248"/>
      <c r="P22" s="248"/>
      <c r="Q22" s="171"/>
    </row>
    <row r="23" spans="1:17" ht="39.950000000000003" customHeight="1" thickBot="1" x14ac:dyDescent="0.3">
      <c r="A23" s="515" t="s">
        <v>9</v>
      </c>
      <c r="B23" s="515"/>
      <c r="C23" s="515"/>
      <c r="D23" s="515"/>
      <c r="E23" s="515"/>
      <c r="F23" s="252"/>
      <c r="G23" s="252"/>
      <c r="H23" s="252"/>
      <c r="I23" s="252"/>
      <c r="J23" s="252"/>
      <c r="K23" s="320"/>
      <c r="L23" s="320"/>
      <c r="M23" s="320"/>
      <c r="N23" s="320"/>
      <c r="O23" s="320"/>
      <c r="P23" s="320" t="s">
        <v>128</v>
      </c>
      <c r="Q23" s="171"/>
    </row>
    <row r="24" spans="1:17" ht="45.95" customHeight="1" thickBot="1" x14ac:dyDescent="0.2">
      <c r="A24" s="254" t="s">
        <v>216</v>
      </c>
      <c r="B24" s="256" t="s">
        <v>234</v>
      </c>
      <c r="C24" s="256" t="s">
        <v>81</v>
      </c>
      <c r="D24" s="257" t="s">
        <v>130</v>
      </c>
      <c r="E24" s="257" t="s">
        <v>55</v>
      </c>
      <c r="F24" s="257" t="s">
        <v>58</v>
      </c>
      <c r="G24" s="257" t="s">
        <v>59</v>
      </c>
      <c r="H24" s="257" t="s">
        <v>60</v>
      </c>
      <c r="I24" s="258" t="s">
        <v>336</v>
      </c>
      <c r="J24" s="258" t="s">
        <v>337</v>
      </c>
      <c r="K24" s="257" t="s">
        <v>185</v>
      </c>
      <c r="L24" s="257" t="s">
        <v>10</v>
      </c>
      <c r="M24" s="257" t="s">
        <v>14</v>
      </c>
      <c r="N24" s="257" t="s">
        <v>21</v>
      </c>
      <c r="O24" s="259" t="s">
        <v>57</v>
      </c>
      <c r="P24" s="260" t="s">
        <v>129</v>
      </c>
      <c r="Q24" s="171"/>
    </row>
    <row r="25" spans="1:17" ht="30" customHeight="1" thickTop="1" x14ac:dyDescent="0.15">
      <c r="A25" s="230" t="s">
        <v>235</v>
      </c>
      <c r="B25" s="231">
        <f>SUM(B26:B40)</f>
        <v>25650169</v>
      </c>
      <c r="C25" s="231">
        <f>SUM(C26:C40)</f>
        <v>10555</v>
      </c>
      <c r="D25" s="231">
        <f t="shared" ref="D25:P25" si="3">SUM(D26:D40)</f>
        <v>0</v>
      </c>
      <c r="E25" s="231">
        <f t="shared" si="3"/>
        <v>1000</v>
      </c>
      <c r="F25" s="231">
        <f t="shared" si="3"/>
        <v>2700</v>
      </c>
      <c r="G25" s="231">
        <f t="shared" si="3"/>
        <v>14500</v>
      </c>
      <c r="H25" s="231">
        <f t="shared" si="3"/>
        <v>11850</v>
      </c>
      <c r="I25" s="231">
        <f t="shared" si="3"/>
        <v>138370</v>
      </c>
      <c r="J25" s="231">
        <f t="shared" si="3"/>
        <v>183119</v>
      </c>
      <c r="K25" s="231">
        <f t="shared" si="3"/>
        <v>968500</v>
      </c>
      <c r="L25" s="231">
        <f t="shared" si="3"/>
        <v>2713861</v>
      </c>
      <c r="M25" s="231">
        <f t="shared" si="3"/>
        <v>3309765</v>
      </c>
      <c r="N25" s="231">
        <f t="shared" si="3"/>
        <v>13149749</v>
      </c>
      <c r="O25" s="231">
        <f t="shared" si="3"/>
        <v>4123200</v>
      </c>
      <c r="P25" s="314">
        <f t="shared" si="3"/>
        <v>1023000</v>
      </c>
      <c r="Q25" s="171"/>
    </row>
    <row r="26" spans="1:17" ht="27.95" customHeight="1" x14ac:dyDescent="0.15">
      <c r="A26" s="234" t="s">
        <v>256</v>
      </c>
      <c r="B26" s="235">
        <f t="shared" ref="B26:B40" si="4">SUM(C26:P26)</f>
        <v>2048773</v>
      </c>
      <c r="C26" s="236">
        <v>773</v>
      </c>
      <c r="D26" s="236">
        <v>0</v>
      </c>
      <c r="E26" s="236">
        <v>0</v>
      </c>
      <c r="F26" s="236">
        <v>2700</v>
      </c>
      <c r="G26" s="236">
        <v>0</v>
      </c>
      <c r="H26" s="236">
        <v>0</v>
      </c>
      <c r="I26" s="236">
        <v>22000</v>
      </c>
      <c r="J26" s="236">
        <v>15000</v>
      </c>
      <c r="K26" s="321">
        <v>96000</v>
      </c>
      <c r="L26" s="321">
        <v>206000</v>
      </c>
      <c r="M26" s="321">
        <v>248100</v>
      </c>
      <c r="N26" s="236">
        <v>1238200</v>
      </c>
      <c r="O26" s="236">
        <v>220000</v>
      </c>
      <c r="P26" s="237">
        <v>0</v>
      </c>
      <c r="Q26" s="171"/>
    </row>
    <row r="27" spans="1:17" ht="27.95" customHeight="1" x14ac:dyDescent="0.15">
      <c r="A27" s="234" t="s">
        <v>244</v>
      </c>
      <c r="B27" s="235">
        <f t="shared" si="4"/>
        <v>1378607</v>
      </c>
      <c r="C27" s="239">
        <v>107</v>
      </c>
      <c r="D27" s="239">
        <v>0</v>
      </c>
      <c r="E27" s="239">
        <v>0</v>
      </c>
      <c r="F27" s="239">
        <v>0</v>
      </c>
      <c r="G27" s="239">
        <v>4000</v>
      </c>
      <c r="H27" s="239">
        <v>0</v>
      </c>
      <c r="I27" s="239">
        <v>0</v>
      </c>
      <c r="J27" s="239">
        <v>0</v>
      </c>
      <c r="K27" s="239">
        <v>24000</v>
      </c>
      <c r="L27" s="239">
        <v>0</v>
      </c>
      <c r="M27" s="239">
        <v>139300</v>
      </c>
      <c r="N27" s="239">
        <v>916200</v>
      </c>
      <c r="O27" s="239">
        <v>295000</v>
      </c>
      <c r="P27" s="241">
        <v>0</v>
      </c>
      <c r="Q27" s="171"/>
    </row>
    <row r="28" spans="1:17" ht="27.95" customHeight="1" x14ac:dyDescent="0.15">
      <c r="A28" s="234" t="s">
        <v>257</v>
      </c>
      <c r="B28" s="235">
        <f t="shared" si="4"/>
        <v>1864113</v>
      </c>
      <c r="C28" s="238">
        <v>3102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14000</v>
      </c>
      <c r="J28" s="238">
        <v>15000</v>
      </c>
      <c r="K28" s="238">
        <v>99200</v>
      </c>
      <c r="L28" s="238">
        <v>298500</v>
      </c>
      <c r="M28" s="238">
        <v>493292</v>
      </c>
      <c r="N28" s="238">
        <v>835819</v>
      </c>
      <c r="O28" s="238">
        <v>105200</v>
      </c>
      <c r="P28" s="242">
        <v>0</v>
      </c>
      <c r="Q28" s="171"/>
    </row>
    <row r="29" spans="1:17" ht="27.95" customHeight="1" x14ac:dyDescent="0.15">
      <c r="A29" s="234" t="s">
        <v>249</v>
      </c>
      <c r="B29" s="235">
        <f t="shared" si="4"/>
        <v>1320845</v>
      </c>
      <c r="C29" s="238">
        <v>55</v>
      </c>
      <c r="D29" s="238">
        <v>0</v>
      </c>
      <c r="E29" s="238">
        <v>0</v>
      </c>
      <c r="F29" s="238">
        <v>0</v>
      </c>
      <c r="G29" s="238">
        <v>0</v>
      </c>
      <c r="H29" s="238">
        <v>6050</v>
      </c>
      <c r="I29" s="238">
        <v>23200</v>
      </c>
      <c r="J29" s="238">
        <v>19000</v>
      </c>
      <c r="K29" s="238">
        <v>72600</v>
      </c>
      <c r="L29" s="238">
        <v>167000</v>
      </c>
      <c r="M29" s="238">
        <v>0</v>
      </c>
      <c r="N29" s="238">
        <v>795040</v>
      </c>
      <c r="O29" s="238">
        <v>237900</v>
      </c>
      <c r="P29" s="242">
        <v>0</v>
      </c>
      <c r="Q29" s="171"/>
    </row>
    <row r="30" spans="1:17" ht="27.95" customHeight="1" x14ac:dyDescent="0.15">
      <c r="A30" s="234" t="s">
        <v>254</v>
      </c>
      <c r="B30" s="235">
        <f t="shared" si="4"/>
        <v>1075504</v>
      </c>
      <c r="C30" s="238">
        <v>1504</v>
      </c>
      <c r="D30" s="238">
        <v>0</v>
      </c>
      <c r="E30" s="238">
        <v>0</v>
      </c>
      <c r="F30" s="238">
        <v>0</v>
      </c>
      <c r="G30" s="238">
        <v>7500</v>
      </c>
      <c r="H30" s="238">
        <v>5800</v>
      </c>
      <c r="I30" s="238">
        <v>20100</v>
      </c>
      <c r="J30" s="238">
        <v>0</v>
      </c>
      <c r="K30" s="238">
        <v>74500</v>
      </c>
      <c r="L30" s="238">
        <v>39300</v>
      </c>
      <c r="M30" s="238">
        <v>89000</v>
      </c>
      <c r="N30" s="238">
        <v>407000</v>
      </c>
      <c r="O30" s="238">
        <v>204300</v>
      </c>
      <c r="P30" s="242">
        <v>226500</v>
      </c>
      <c r="Q30" s="171"/>
    </row>
    <row r="31" spans="1:17" ht="27.95" customHeight="1" x14ac:dyDescent="0.15">
      <c r="A31" s="234" t="s">
        <v>245</v>
      </c>
      <c r="B31" s="235">
        <f t="shared" si="4"/>
        <v>2427158</v>
      </c>
      <c r="C31" s="238">
        <v>1448</v>
      </c>
      <c r="D31" s="238">
        <v>0</v>
      </c>
      <c r="E31" s="238">
        <v>0</v>
      </c>
      <c r="F31" s="238">
        <v>0</v>
      </c>
      <c r="G31" s="238">
        <v>0</v>
      </c>
      <c r="H31" s="238">
        <v>0</v>
      </c>
      <c r="I31" s="238">
        <v>23500</v>
      </c>
      <c r="J31" s="238">
        <v>19319</v>
      </c>
      <c r="K31" s="238">
        <v>92500</v>
      </c>
      <c r="L31" s="238">
        <v>377400</v>
      </c>
      <c r="M31" s="238">
        <v>85115</v>
      </c>
      <c r="N31" s="238">
        <v>998376</v>
      </c>
      <c r="O31" s="238">
        <v>829500</v>
      </c>
      <c r="P31" s="242">
        <v>0</v>
      </c>
      <c r="Q31" s="171"/>
    </row>
    <row r="32" spans="1:17" ht="27.95" customHeight="1" x14ac:dyDescent="0.15">
      <c r="A32" s="234" t="s">
        <v>255</v>
      </c>
      <c r="B32" s="235">
        <f t="shared" si="4"/>
        <v>0</v>
      </c>
      <c r="C32" s="238">
        <v>0</v>
      </c>
      <c r="D32" s="238">
        <v>0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42">
        <v>0</v>
      </c>
      <c r="Q32" s="171"/>
    </row>
    <row r="33" spans="1:17" ht="27.95" customHeight="1" x14ac:dyDescent="0.15">
      <c r="A33" s="234" t="s">
        <v>239</v>
      </c>
      <c r="B33" s="235">
        <f t="shared" si="4"/>
        <v>3698790</v>
      </c>
      <c r="C33" s="238">
        <v>927</v>
      </c>
      <c r="D33" s="238">
        <v>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31000</v>
      </c>
      <c r="K33" s="238">
        <v>152100</v>
      </c>
      <c r="L33" s="238">
        <v>480712</v>
      </c>
      <c r="M33" s="238">
        <v>786151</v>
      </c>
      <c r="N33" s="238">
        <v>1997600</v>
      </c>
      <c r="O33" s="238">
        <v>250300</v>
      </c>
      <c r="P33" s="242">
        <v>0</v>
      </c>
      <c r="Q33" s="171"/>
    </row>
    <row r="34" spans="1:17" ht="27.95" customHeight="1" x14ac:dyDescent="0.15">
      <c r="A34" s="234" t="s">
        <v>241</v>
      </c>
      <c r="B34" s="235">
        <f t="shared" si="4"/>
        <v>166368</v>
      </c>
      <c r="C34" s="238">
        <v>368</v>
      </c>
      <c r="D34" s="238">
        <v>0</v>
      </c>
      <c r="E34" s="238">
        <v>1000</v>
      </c>
      <c r="F34" s="238">
        <v>0</v>
      </c>
      <c r="G34" s="238">
        <v>0</v>
      </c>
      <c r="H34" s="238">
        <v>0</v>
      </c>
      <c r="I34" s="238">
        <v>0</v>
      </c>
      <c r="J34" s="238">
        <v>15000</v>
      </c>
      <c r="K34" s="238">
        <v>0</v>
      </c>
      <c r="L34" s="243">
        <v>0</v>
      </c>
      <c r="M34" s="238">
        <v>40000</v>
      </c>
      <c r="N34" s="243">
        <v>110000</v>
      </c>
      <c r="O34" s="238">
        <v>0</v>
      </c>
      <c r="P34" s="242">
        <v>0</v>
      </c>
      <c r="Q34" s="171"/>
    </row>
    <row r="35" spans="1:17" ht="27.95" customHeight="1" x14ac:dyDescent="0.15">
      <c r="A35" s="234" t="s">
        <v>252</v>
      </c>
      <c r="B35" s="235">
        <f t="shared" si="4"/>
        <v>4420065</v>
      </c>
      <c r="C35" s="238">
        <v>344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10070</v>
      </c>
      <c r="J35" s="238">
        <v>34800</v>
      </c>
      <c r="K35" s="238">
        <v>154500</v>
      </c>
      <c r="L35" s="238">
        <v>232000</v>
      </c>
      <c r="M35" s="238">
        <v>655451</v>
      </c>
      <c r="N35" s="238">
        <v>2189900</v>
      </c>
      <c r="O35" s="238">
        <v>903000</v>
      </c>
      <c r="P35" s="242">
        <v>240000</v>
      </c>
      <c r="Q35" s="171"/>
    </row>
    <row r="36" spans="1:17" ht="27.95" customHeight="1" x14ac:dyDescent="0.15">
      <c r="A36" s="234" t="s">
        <v>246</v>
      </c>
      <c r="B36" s="235">
        <f t="shared" si="4"/>
        <v>1430613</v>
      </c>
      <c r="C36" s="303">
        <v>213</v>
      </c>
      <c r="D36" s="303">
        <v>0</v>
      </c>
      <c r="E36" s="303">
        <v>0</v>
      </c>
      <c r="F36" s="303">
        <v>0</v>
      </c>
      <c r="G36" s="303">
        <v>0</v>
      </c>
      <c r="H36" s="303">
        <v>0</v>
      </c>
      <c r="I36" s="303">
        <v>0</v>
      </c>
      <c r="J36" s="303">
        <v>0</v>
      </c>
      <c r="K36" s="238">
        <v>0</v>
      </c>
      <c r="L36" s="276">
        <v>166800</v>
      </c>
      <c r="M36" s="304">
        <v>218000</v>
      </c>
      <c r="N36" s="304">
        <v>945600</v>
      </c>
      <c r="O36" s="304">
        <v>100000</v>
      </c>
      <c r="P36" s="317">
        <v>0</v>
      </c>
      <c r="Q36" s="171"/>
    </row>
    <row r="37" spans="1:17" ht="27.95" customHeight="1" x14ac:dyDescent="0.15">
      <c r="A37" s="234" t="s">
        <v>253</v>
      </c>
      <c r="B37" s="235">
        <f t="shared" si="4"/>
        <v>1719010</v>
      </c>
      <c r="C37" s="303">
        <v>610</v>
      </c>
      <c r="D37" s="303">
        <v>0</v>
      </c>
      <c r="E37" s="303">
        <v>0</v>
      </c>
      <c r="F37" s="303">
        <v>0</v>
      </c>
      <c r="G37" s="303">
        <v>0</v>
      </c>
      <c r="H37" s="303">
        <v>0</v>
      </c>
      <c r="I37" s="303">
        <v>13000</v>
      </c>
      <c r="J37" s="303">
        <v>0</v>
      </c>
      <c r="K37" s="238">
        <v>56800</v>
      </c>
      <c r="L37" s="276">
        <v>190600</v>
      </c>
      <c r="M37" s="304">
        <v>209500</v>
      </c>
      <c r="N37" s="304">
        <v>610500</v>
      </c>
      <c r="O37" s="304">
        <v>638000</v>
      </c>
      <c r="P37" s="317">
        <v>0</v>
      </c>
      <c r="Q37" s="171"/>
    </row>
    <row r="38" spans="1:17" ht="27.95" customHeight="1" x14ac:dyDescent="0.15">
      <c r="A38" s="234" t="s">
        <v>251</v>
      </c>
      <c r="B38" s="235">
        <f t="shared" si="4"/>
        <v>1423882</v>
      </c>
      <c r="C38" s="303">
        <v>377</v>
      </c>
      <c r="D38" s="303">
        <v>0</v>
      </c>
      <c r="E38" s="303">
        <v>0</v>
      </c>
      <c r="F38" s="303">
        <v>0</v>
      </c>
      <c r="G38" s="303">
        <v>0</v>
      </c>
      <c r="H38" s="303">
        <v>0</v>
      </c>
      <c r="I38" s="303">
        <v>0</v>
      </c>
      <c r="J38" s="303">
        <v>15000</v>
      </c>
      <c r="K38" s="238">
        <v>73600</v>
      </c>
      <c r="L38" s="276">
        <v>312249</v>
      </c>
      <c r="M38" s="304">
        <v>261356</v>
      </c>
      <c r="N38" s="304">
        <v>661300</v>
      </c>
      <c r="O38" s="304">
        <v>100000</v>
      </c>
      <c r="P38" s="317">
        <v>0</v>
      </c>
      <c r="Q38" s="171"/>
    </row>
    <row r="39" spans="1:17" ht="27.95" customHeight="1" x14ac:dyDescent="0.15">
      <c r="A39" s="234" t="s">
        <v>242</v>
      </c>
      <c r="B39" s="235">
        <f t="shared" si="4"/>
        <v>2153141</v>
      </c>
      <c r="C39" s="303">
        <v>727</v>
      </c>
      <c r="D39" s="303">
        <v>0</v>
      </c>
      <c r="E39" s="303">
        <v>0</v>
      </c>
      <c r="F39" s="303">
        <v>0</v>
      </c>
      <c r="G39" s="303">
        <v>3000</v>
      </c>
      <c r="H39" s="303">
        <v>0</v>
      </c>
      <c r="I39" s="303">
        <v>12500</v>
      </c>
      <c r="J39" s="303">
        <v>19000</v>
      </c>
      <c r="K39" s="238">
        <v>72700</v>
      </c>
      <c r="L39" s="276">
        <v>207100</v>
      </c>
      <c r="M39" s="304">
        <v>40000</v>
      </c>
      <c r="N39" s="304">
        <v>1001614</v>
      </c>
      <c r="O39" s="304">
        <v>240000</v>
      </c>
      <c r="P39" s="317">
        <v>556500</v>
      </c>
      <c r="Q39" s="171"/>
    </row>
    <row r="40" spans="1:17" ht="27.95" customHeight="1" thickBot="1" x14ac:dyDescent="0.2">
      <c r="A40" s="244" t="s">
        <v>247</v>
      </c>
      <c r="B40" s="245">
        <f t="shared" si="4"/>
        <v>523300</v>
      </c>
      <c r="C40" s="308">
        <v>0</v>
      </c>
      <c r="D40" s="308">
        <v>0</v>
      </c>
      <c r="E40" s="308">
        <v>0</v>
      </c>
      <c r="F40" s="308">
        <v>0</v>
      </c>
      <c r="G40" s="308">
        <v>0</v>
      </c>
      <c r="H40" s="308">
        <v>0</v>
      </c>
      <c r="I40" s="308">
        <v>0</v>
      </c>
      <c r="J40" s="308">
        <v>0</v>
      </c>
      <c r="K40" s="246">
        <v>0</v>
      </c>
      <c r="L40" s="278">
        <v>36200</v>
      </c>
      <c r="M40" s="309">
        <v>44500</v>
      </c>
      <c r="N40" s="309">
        <v>442600</v>
      </c>
      <c r="O40" s="309">
        <v>0</v>
      </c>
      <c r="P40" s="313">
        <v>0</v>
      </c>
      <c r="Q40" s="171"/>
    </row>
    <row r="41" spans="1:17" ht="27.95" customHeight="1" x14ac:dyDescent="0.1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</row>
    <row r="42" spans="1:17" ht="27.95" customHeight="1" x14ac:dyDescent="0.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</row>
    <row r="43" spans="1:17" ht="27.95" customHeight="1" x14ac:dyDescent="0.1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spans="1:17" ht="27.95" customHeight="1" x14ac:dyDescent="0.1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ht="27.95" customHeight="1" x14ac:dyDescent="0.1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ht="27.95" customHeight="1" x14ac:dyDescent="0.1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</row>
    <row r="47" spans="1:17" ht="27.95" customHeight="1" x14ac:dyDescent="0.1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ht="27.95" customHeight="1" x14ac:dyDescent="0.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</row>
  </sheetData>
  <mergeCells count="3">
    <mergeCell ref="A3:E3"/>
    <mergeCell ref="A23:E23"/>
    <mergeCell ref="A1:P1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X46"/>
  <sheetViews>
    <sheetView showGridLines="0" zoomScale="70" zoomScaleNormal="70" zoomScaleSheetLayoutView="85" workbookViewId="0">
      <selection activeCell="K28" sqref="K28"/>
    </sheetView>
  </sheetViews>
  <sheetFormatPr defaultColWidth="9.109375" defaultRowHeight="14.25" x14ac:dyDescent="0.15"/>
  <cols>
    <col min="1" max="20" width="16" style="1" customWidth="1"/>
    <col min="21" max="232" width="9.109375" style="1"/>
  </cols>
  <sheetData>
    <row r="1" spans="1:18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1:18" ht="39.950000000000003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8" ht="39.950000000000003" customHeight="1" thickBot="1" x14ac:dyDescent="0.3">
      <c r="A3" s="496" t="s">
        <v>379</v>
      </c>
      <c r="B3" s="496"/>
      <c r="C3" s="496"/>
      <c r="D3" s="496"/>
      <c r="E3" s="496"/>
      <c r="F3" s="496"/>
      <c r="G3" s="171"/>
      <c r="H3" s="171"/>
      <c r="I3" s="182"/>
      <c r="J3" s="171"/>
      <c r="K3" s="171"/>
      <c r="L3" s="171"/>
      <c r="M3" s="171"/>
      <c r="N3" s="171"/>
      <c r="O3" s="171"/>
      <c r="P3" s="171"/>
      <c r="Q3" s="171"/>
      <c r="R3" s="171"/>
    </row>
    <row r="4" spans="1:18" ht="30" customHeight="1" x14ac:dyDescent="0.15">
      <c r="A4" s="502" t="s">
        <v>216</v>
      </c>
      <c r="B4" s="500" t="s">
        <v>19</v>
      </c>
      <c r="C4" s="500"/>
      <c r="D4" s="500"/>
      <c r="E4" s="500"/>
      <c r="F4" s="500"/>
      <c r="G4" s="500"/>
      <c r="H4" s="500"/>
      <c r="I4" s="501"/>
      <c r="J4" s="547" t="s">
        <v>15</v>
      </c>
      <c r="K4" s="512"/>
      <c r="L4" s="512"/>
      <c r="M4" s="512"/>
      <c r="N4" s="512"/>
      <c r="O4" s="512"/>
      <c r="P4" s="512"/>
      <c r="Q4" s="548"/>
      <c r="R4" s="171"/>
    </row>
    <row r="5" spans="1:18" ht="30" customHeight="1" thickBot="1" x14ac:dyDescent="0.2">
      <c r="A5" s="503"/>
      <c r="B5" s="174" t="s">
        <v>234</v>
      </c>
      <c r="C5" s="174" t="s">
        <v>189</v>
      </c>
      <c r="D5" s="174" t="s">
        <v>191</v>
      </c>
      <c r="E5" s="322" t="s">
        <v>72</v>
      </c>
      <c r="F5" s="322" t="s">
        <v>73</v>
      </c>
      <c r="G5" s="322" t="s">
        <v>78</v>
      </c>
      <c r="H5" s="322" t="s">
        <v>77</v>
      </c>
      <c r="I5" s="323" t="s">
        <v>295</v>
      </c>
      <c r="J5" s="324" t="s">
        <v>234</v>
      </c>
      <c r="K5" s="174" t="s">
        <v>189</v>
      </c>
      <c r="L5" s="174" t="s">
        <v>191</v>
      </c>
      <c r="M5" s="322" t="s">
        <v>72</v>
      </c>
      <c r="N5" s="322" t="s">
        <v>73</v>
      </c>
      <c r="O5" s="322" t="s">
        <v>78</v>
      </c>
      <c r="P5" s="322" t="s">
        <v>77</v>
      </c>
      <c r="Q5" s="323" t="s">
        <v>295</v>
      </c>
      <c r="R5" s="171"/>
    </row>
    <row r="6" spans="1:18" ht="30" customHeight="1" thickTop="1" x14ac:dyDescent="0.15">
      <c r="A6" s="157" t="s">
        <v>235</v>
      </c>
      <c r="B6" s="158">
        <f t="shared" ref="B6:B21" si="0">SUM(C6:I6)</f>
        <v>74</v>
      </c>
      <c r="C6" s="158">
        <f t="shared" ref="C6:I6" si="1">SUM(C7:C21)</f>
        <v>46</v>
      </c>
      <c r="D6" s="158">
        <f t="shared" si="1"/>
        <v>11</v>
      </c>
      <c r="E6" s="158">
        <f t="shared" si="1"/>
        <v>9</v>
      </c>
      <c r="F6" s="158">
        <f t="shared" si="1"/>
        <v>4</v>
      </c>
      <c r="G6" s="158">
        <f t="shared" si="1"/>
        <v>3</v>
      </c>
      <c r="H6" s="158">
        <f t="shared" si="1"/>
        <v>1</v>
      </c>
      <c r="I6" s="158">
        <f t="shared" si="1"/>
        <v>0</v>
      </c>
      <c r="J6" s="325">
        <f t="shared" ref="J6:J20" si="2">SUM(K6:Q6)</f>
        <v>547</v>
      </c>
      <c r="K6" s="158">
        <f t="shared" ref="K6:Q6" si="3">SUM(K7:K21)</f>
        <v>86</v>
      </c>
      <c r="L6" s="158">
        <f t="shared" si="3"/>
        <v>74</v>
      </c>
      <c r="M6" s="158">
        <f t="shared" si="3"/>
        <v>115</v>
      </c>
      <c r="N6" s="158">
        <f t="shared" si="3"/>
        <v>90</v>
      </c>
      <c r="O6" s="158">
        <f t="shared" si="3"/>
        <v>121</v>
      </c>
      <c r="P6" s="158">
        <f t="shared" si="3"/>
        <v>61</v>
      </c>
      <c r="Q6" s="159">
        <f t="shared" si="3"/>
        <v>0</v>
      </c>
      <c r="R6" s="171"/>
    </row>
    <row r="7" spans="1:18" ht="27.95" customHeight="1" x14ac:dyDescent="0.15">
      <c r="A7" s="160" t="s">
        <v>256</v>
      </c>
      <c r="B7" s="161">
        <f t="shared" si="0"/>
        <v>7</v>
      </c>
      <c r="C7" s="326">
        <v>3</v>
      </c>
      <c r="D7" s="326">
        <v>1</v>
      </c>
      <c r="E7" s="326">
        <v>2</v>
      </c>
      <c r="F7" s="326">
        <v>0</v>
      </c>
      <c r="G7" s="326">
        <v>0</v>
      </c>
      <c r="H7" s="326">
        <v>1</v>
      </c>
      <c r="I7" s="327">
        <v>0</v>
      </c>
      <c r="J7" s="328">
        <f t="shared" si="2"/>
        <v>103</v>
      </c>
      <c r="K7" s="326">
        <v>7</v>
      </c>
      <c r="L7" s="326">
        <v>8</v>
      </c>
      <c r="M7" s="326">
        <v>27</v>
      </c>
      <c r="N7" s="326">
        <v>0</v>
      </c>
      <c r="O7" s="326">
        <v>0</v>
      </c>
      <c r="P7" s="326">
        <v>61</v>
      </c>
      <c r="Q7" s="327">
        <v>0</v>
      </c>
      <c r="R7" s="171"/>
    </row>
    <row r="8" spans="1:18" ht="27.95" customHeight="1" x14ac:dyDescent="0.15">
      <c r="A8" s="160" t="s">
        <v>244</v>
      </c>
      <c r="B8" s="161">
        <f t="shared" si="0"/>
        <v>4</v>
      </c>
      <c r="C8" s="164">
        <v>3</v>
      </c>
      <c r="D8" s="164">
        <v>0</v>
      </c>
      <c r="E8" s="164">
        <v>0</v>
      </c>
      <c r="F8" s="164">
        <v>1</v>
      </c>
      <c r="G8" s="164">
        <v>0</v>
      </c>
      <c r="H8" s="164">
        <v>0</v>
      </c>
      <c r="I8" s="165">
        <v>0</v>
      </c>
      <c r="J8" s="329">
        <f t="shared" si="2"/>
        <v>27</v>
      </c>
      <c r="K8" s="164">
        <v>6</v>
      </c>
      <c r="L8" s="164">
        <v>0</v>
      </c>
      <c r="M8" s="164">
        <v>0</v>
      </c>
      <c r="N8" s="164">
        <v>21</v>
      </c>
      <c r="O8" s="164">
        <v>0</v>
      </c>
      <c r="P8" s="164">
        <v>0</v>
      </c>
      <c r="Q8" s="165">
        <v>0</v>
      </c>
      <c r="R8" s="171"/>
    </row>
    <row r="9" spans="1:18" ht="27.95" customHeight="1" x14ac:dyDescent="0.15">
      <c r="A9" s="160" t="s">
        <v>257</v>
      </c>
      <c r="B9" s="161">
        <f t="shared" si="0"/>
        <v>3</v>
      </c>
      <c r="C9" s="164">
        <v>2</v>
      </c>
      <c r="D9" s="164">
        <v>0</v>
      </c>
      <c r="E9" s="164">
        <v>1</v>
      </c>
      <c r="F9" s="164">
        <v>0</v>
      </c>
      <c r="G9" s="164">
        <v>0</v>
      </c>
      <c r="H9" s="164">
        <v>0</v>
      </c>
      <c r="I9" s="165">
        <v>0</v>
      </c>
      <c r="J9" s="329">
        <f t="shared" si="2"/>
        <v>15</v>
      </c>
      <c r="K9" s="164">
        <v>5</v>
      </c>
      <c r="L9" s="164">
        <v>0</v>
      </c>
      <c r="M9" s="164">
        <v>10</v>
      </c>
      <c r="N9" s="164">
        <v>0</v>
      </c>
      <c r="O9" s="164">
        <v>0</v>
      </c>
      <c r="P9" s="164">
        <v>0</v>
      </c>
      <c r="Q9" s="165">
        <v>0</v>
      </c>
      <c r="R9" s="171"/>
    </row>
    <row r="10" spans="1:18" ht="27.95" customHeight="1" x14ac:dyDescent="0.15">
      <c r="A10" s="160" t="s">
        <v>249</v>
      </c>
      <c r="B10" s="161">
        <f t="shared" si="0"/>
        <v>3</v>
      </c>
      <c r="C10" s="164">
        <v>1</v>
      </c>
      <c r="D10" s="164">
        <v>0</v>
      </c>
      <c r="E10" s="164">
        <v>1</v>
      </c>
      <c r="F10" s="164">
        <v>0</v>
      </c>
      <c r="G10" s="164">
        <v>1</v>
      </c>
      <c r="H10" s="164">
        <v>0</v>
      </c>
      <c r="I10" s="165">
        <v>0</v>
      </c>
      <c r="J10" s="329">
        <f t="shared" si="2"/>
        <v>62</v>
      </c>
      <c r="K10" s="164">
        <v>4</v>
      </c>
      <c r="L10" s="164">
        <v>0</v>
      </c>
      <c r="M10" s="164">
        <v>18</v>
      </c>
      <c r="N10" s="164">
        <v>0</v>
      </c>
      <c r="O10" s="164">
        <v>40</v>
      </c>
      <c r="P10" s="164">
        <v>0</v>
      </c>
      <c r="Q10" s="165">
        <v>0</v>
      </c>
      <c r="R10" s="171"/>
    </row>
    <row r="11" spans="1:18" ht="27.95" customHeight="1" x14ac:dyDescent="0.15">
      <c r="A11" s="160" t="s">
        <v>254</v>
      </c>
      <c r="B11" s="161">
        <f t="shared" si="0"/>
        <v>16</v>
      </c>
      <c r="C11" s="164">
        <v>12</v>
      </c>
      <c r="D11" s="164">
        <v>1</v>
      </c>
      <c r="E11" s="164">
        <v>1</v>
      </c>
      <c r="F11" s="164">
        <v>1</v>
      </c>
      <c r="G11" s="164">
        <v>1</v>
      </c>
      <c r="H11" s="164">
        <v>0</v>
      </c>
      <c r="I11" s="165">
        <v>0</v>
      </c>
      <c r="J11" s="328">
        <f t="shared" si="2"/>
        <v>94</v>
      </c>
      <c r="K11" s="164">
        <v>15</v>
      </c>
      <c r="L11" s="164">
        <v>7</v>
      </c>
      <c r="M11" s="164">
        <v>10</v>
      </c>
      <c r="N11" s="164">
        <v>22</v>
      </c>
      <c r="O11" s="164">
        <v>40</v>
      </c>
      <c r="P11" s="164">
        <v>0</v>
      </c>
      <c r="Q11" s="165">
        <v>0</v>
      </c>
      <c r="R11" s="171"/>
    </row>
    <row r="12" spans="1:18" ht="27.95" customHeight="1" x14ac:dyDescent="0.15">
      <c r="A12" s="160" t="s">
        <v>245</v>
      </c>
      <c r="B12" s="161">
        <f t="shared" si="0"/>
        <v>6</v>
      </c>
      <c r="C12" s="164">
        <v>4</v>
      </c>
      <c r="D12" s="164">
        <v>0</v>
      </c>
      <c r="E12" s="164">
        <v>2</v>
      </c>
      <c r="F12" s="164">
        <v>0</v>
      </c>
      <c r="G12" s="164">
        <v>0</v>
      </c>
      <c r="H12" s="164">
        <v>0</v>
      </c>
      <c r="I12" s="165">
        <v>0</v>
      </c>
      <c r="J12" s="328">
        <f t="shared" si="2"/>
        <v>36</v>
      </c>
      <c r="K12" s="164">
        <v>10</v>
      </c>
      <c r="L12" s="164">
        <v>0</v>
      </c>
      <c r="M12" s="164">
        <v>26</v>
      </c>
      <c r="N12" s="164">
        <v>0</v>
      </c>
      <c r="O12" s="164">
        <v>0</v>
      </c>
      <c r="P12" s="164">
        <v>0</v>
      </c>
      <c r="Q12" s="165">
        <v>0</v>
      </c>
      <c r="R12" s="171"/>
    </row>
    <row r="13" spans="1:18" ht="27.95" customHeight="1" x14ac:dyDescent="0.15">
      <c r="A13" s="160" t="s">
        <v>255</v>
      </c>
      <c r="B13" s="161">
        <f t="shared" si="0"/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328">
        <f t="shared" si="2"/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5">
        <v>0</v>
      </c>
      <c r="R13" s="171"/>
    </row>
    <row r="14" spans="1:18" ht="27.95" customHeight="1" x14ac:dyDescent="0.15">
      <c r="A14" s="160" t="s">
        <v>239</v>
      </c>
      <c r="B14" s="161">
        <f t="shared" si="0"/>
        <v>3</v>
      </c>
      <c r="C14" s="164">
        <v>2</v>
      </c>
      <c r="D14" s="164">
        <v>0</v>
      </c>
      <c r="E14" s="164">
        <v>1</v>
      </c>
      <c r="F14" s="164">
        <v>0</v>
      </c>
      <c r="G14" s="164">
        <v>0</v>
      </c>
      <c r="H14" s="164">
        <v>0</v>
      </c>
      <c r="I14" s="165">
        <v>0</v>
      </c>
      <c r="J14" s="328">
        <f t="shared" si="2"/>
        <v>15</v>
      </c>
      <c r="K14" s="164">
        <v>2</v>
      </c>
      <c r="L14" s="164">
        <v>0</v>
      </c>
      <c r="M14" s="164">
        <v>13</v>
      </c>
      <c r="N14" s="164">
        <v>0</v>
      </c>
      <c r="O14" s="164">
        <v>0</v>
      </c>
      <c r="P14" s="164">
        <v>0</v>
      </c>
      <c r="Q14" s="165">
        <v>0</v>
      </c>
      <c r="R14" s="171"/>
    </row>
    <row r="15" spans="1:18" ht="27.95" customHeight="1" x14ac:dyDescent="0.15">
      <c r="A15" s="160" t="s">
        <v>241</v>
      </c>
      <c r="B15" s="161">
        <f t="shared" si="0"/>
        <v>2</v>
      </c>
      <c r="C15" s="164">
        <v>1</v>
      </c>
      <c r="D15" s="164">
        <v>0</v>
      </c>
      <c r="E15" s="164">
        <v>1</v>
      </c>
      <c r="F15" s="164">
        <v>0</v>
      </c>
      <c r="G15" s="164">
        <v>0</v>
      </c>
      <c r="H15" s="164">
        <v>0</v>
      </c>
      <c r="I15" s="165">
        <v>0</v>
      </c>
      <c r="J15" s="328">
        <f t="shared" si="2"/>
        <v>15</v>
      </c>
      <c r="K15" s="164">
        <v>4</v>
      </c>
      <c r="L15" s="164">
        <v>0</v>
      </c>
      <c r="M15" s="164">
        <v>11</v>
      </c>
      <c r="N15" s="164">
        <v>0</v>
      </c>
      <c r="O15" s="164">
        <v>0</v>
      </c>
      <c r="P15" s="164">
        <v>0</v>
      </c>
      <c r="Q15" s="165">
        <v>0</v>
      </c>
      <c r="R15" s="171"/>
    </row>
    <row r="16" spans="1:18" ht="27.95" customHeight="1" x14ac:dyDescent="0.15">
      <c r="A16" s="160" t="s">
        <v>252</v>
      </c>
      <c r="B16" s="161">
        <f t="shared" si="0"/>
        <v>2</v>
      </c>
      <c r="C16" s="164">
        <v>2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5">
        <v>0</v>
      </c>
      <c r="J16" s="328">
        <f t="shared" si="2"/>
        <v>3</v>
      </c>
      <c r="K16" s="164">
        <v>3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5">
        <v>0</v>
      </c>
      <c r="R16" s="171"/>
    </row>
    <row r="17" spans="1:18" ht="27.95" customHeight="1" x14ac:dyDescent="0.15">
      <c r="A17" s="160" t="s">
        <v>246</v>
      </c>
      <c r="B17" s="161">
        <f t="shared" si="0"/>
        <v>2</v>
      </c>
      <c r="C17" s="164">
        <v>2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5">
        <v>0</v>
      </c>
      <c r="J17" s="328">
        <f t="shared" si="2"/>
        <v>5</v>
      </c>
      <c r="K17" s="164">
        <v>5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5">
        <v>0</v>
      </c>
      <c r="R17" s="171"/>
    </row>
    <row r="18" spans="1:18" ht="27.95" customHeight="1" x14ac:dyDescent="0.15">
      <c r="A18" s="160" t="s">
        <v>253</v>
      </c>
      <c r="B18" s="161">
        <f t="shared" si="0"/>
        <v>6</v>
      </c>
      <c r="C18" s="164">
        <v>3</v>
      </c>
      <c r="D18" s="164">
        <v>3</v>
      </c>
      <c r="E18" s="164">
        <v>0</v>
      </c>
      <c r="F18" s="164">
        <v>0</v>
      </c>
      <c r="G18" s="164">
        <v>0</v>
      </c>
      <c r="H18" s="164">
        <v>0</v>
      </c>
      <c r="I18" s="165">
        <v>0</v>
      </c>
      <c r="J18" s="328">
        <f t="shared" si="2"/>
        <v>23</v>
      </c>
      <c r="K18" s="164">
        <v>4</v>
      </c>
      <c r="L18" s="164">
        <v>19</v>
      </c>
      <c r="M18" s="164">
        <v>0</v>
      </c>
      <c r="N18" s="164">
        <v>0</v>
      </c>
      <c r="O18" s="164">
        <v>0</v>
      </c>
      <c r="P18" s="164">
        <v>0</v>
      </c>
      <c r="Q18" s="165">
        <v>0</v>
      </c>
      <c r="R18" s="171"/>
    </row>
    <row r="19" spans="1:18" ht="27.95" customHeight="1" x14ac:dyDescent="0.15">
      <c r="A19" s="160" t="s">
        <v>251</v>
      </c>
      <c r="B19" s="161">
        <f t="shared" si="0"/>
        <v>10</v>
      </c>
      <c r="C19" s="164">
        <v>6</v>
      </c>
      <c r="D19" s="164">
        <v>3</v>
      </c>
      <c r="E19" s="164">
        <v>0</v>
      </c>
      <c r="F19" s="164">
        <v>0</v>
      </c>
      <c r="G19" s="164">
        <v>1</v>
      </c>
      <c r="H19" s="164">
        <v>0</v>
      </c>
      <c r="I19" s="165">
        <v>0</v>
      </c>
      <c r="J19" s="328">
        <f t="shared" si="2"/>
        <v>76</v>
      </c>
      <c r="K19" s="164">
        <v>11</v>
      </c>
      <c r="L19" s="164">
        <v>24</v>
      </c>
      <c r="M19" s="164">
        <v>0</v>
      </c>
      <c r="N19" s="164">
        <v>0</v>
      </c>
      <c r="O19" s="164">
        <v>41</v>
      </c>
      <c r="P19" s="164">
        <v>0</v>
      </c>
      <c r="Q19" s="165">
        <v>0</v>
      </c>
      <c r="R19" s="171"/>
    </row>
    <row r="20" spans="1:18" ht="27.95" customHeight="1" x14ac:dyDescent="0.15">
      <c r="A20" s="160" t="s">
        <v>242</v>
      </c>
      <c r="B20" s="161">
        <f t="shared" si="0"/>
        <v>8</v>
      </c>
      <c r="C20" s="164">
        <v>4</v>
      </c>
      <c r="D20" s="164">
        <v>2</v>
      </c>
      <c r="E20" s="164">
        <v>0</v>
      </c>
      <c r="F20" s="164">
        <v>2</v>
      </c>
      <c r="G20" s="164">
        <v>0</v>
      </c>
      <c r="H20" s="164">
        <v>0</v>
      </c>
      <c r="I20" s="165">
        <v>0</v>
      </c>
      <c r="J20" s="328">
        <f t="shared" si="2"/>
        <v>67</v>
      </c>
      <c r="K20" s="164">
        <v>9</v>
      </c>
      <c r="L20" s="164">
        <v>11</v>
      </c>
      <c r="M20" s="164">
        <v>0</v>
      </c>
      <c r="N20" s="164">
        <v>47</v>
      </c>
      <c r="O20" s="164">
        <v>0</v>
      </c>
      <c r="P20" s="164">
        <v>0</v>
      </c>
      <c r="Q20" s="165">
        <v>0</v>
      </c>
      <c r="R20" s="171"/>
    </row>
    <row r="21" spans="1:18" ht="27.95" customHeight="1" thickBot="1" x14ac:dyDescent="0.2">
      <c r="A21" s="172" t="s">
        <v>247</v>
      </c>
      <c r="B21" s="167">
        <f t="shared" si="0"/>
        <v>2</v>
      </c>
      <c r="C21" s="168">
        <v>1</v>
      </c>
      <c r="D21" s="168">
        <v>1</v>
      </c>
      <c r="E21" s="168">
        <v>0</v>
      </c>
      <c r="F21" s="168">
        <v>0</v>
      </c>
      <c r="G21" s="168">
        <v>0</v>
      </c>
      <c r="H21" s="168">
        <v>0</v>
      </c>
      <c r="I21" s="169">
        <v>0</v>
      </c>
      <c r="J21" s="330">
        <f>SUM(K21:Q21)</f>
        <v>6</v>
      </c>
      <c r="K21" s="168">
        <v>1</v>
      </c>
      <c r="L21" s="168">
        <v>5</v>
      </c>
      <c r="M21" s="168">
        <v>0</v>
      </c>
      <c r="N21" s="168">
        <v>0</v>
      </c>
      <c r="O21" s="168">
        <v>0</v>
      </c>
      <c r="P21" s="168">
        <v>0</v>
      </c>
      <c r="Q21" s="169">
        <v>0</v>
      </c>
      <c r="R21" s="171"/>
    </row>
    <row r="22" spans="1:18" ht="39.95000000000000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</row>
    <row r="23" spans="1:18" ht="39.950000000000003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</row>
    <row r="24" spans="1:18" ht="39.950000000000003" customHeight="1" thickBot="1" x14ac:dyDescent="0.3">
      <c r="A24" s="486" t="s">
        <v>380</v>
      </c>
      <c r="B24" s="486"/>
      <c r="C24" s="486"/>
      <c r="D24" s="486"/>
      <c r="E24" s="486"/>
      <c r="F24" s="486"/>
      <c r="G24" s="171"/>
      <c r="H24" s="171"/>
      <c r="I24" s="171"/>
      <c r="J24" s="171"/>
      <c r="K24" s="171"/>
      <c r="L24" s="171"/>
      <c r="M24" s="171"/>
      <c r="N24" s="497" t="s">
        <v>146</v>
      </c>
      <c r="O24" s="497"/>
      <c r="P24" s="497"/>
      <c r="Q24" s="171"/>
      <c r="R24" s="171"/>
    </row>
    <row r="25" spans="1:18" ht="30" customHeight="1" x14ac:dyDescent="0.15">
      <c r="A25" s="502" t="s">
        <v>216</v>
      </c>
      <c r="B25" s="500" t="s">
        <v>145</v>
      </c>
      <c r="C25" s="500"/>
      <c r="D25" s="500"/>
      <c r="E25" s="500"/>
      <c r="F25" s="500"/>
      <c r="G25" s="500"/>
      <c r="H25" s="500"/>
      <c r="I25" s="500"/>
      <c r="J25" s="501"/>
      <c r="K25" s="546" t="s">
        <v>144</v>
      </c>
      <c r="L25" s="500"/>
      <c r="M25" s="500"/>
      <c r="N25" s="500"/>
      <c r="O25" s="500"/>
      <c r="P25" s="501"/>
      <c r="Q25" s="171"/>
      <c r="R25" s="171"/>
    </row>
    <row r="26" spans="1:18" ht="30" customHeight="1" x14ac:dyDescent="0.15">
      <c r="A26" s="549"/>
      <c r="B26" s="540" t="s">
        <v>225</v>
      </c>
      <c r="C26" s="540"/>
      <c r="D26" s="540"/>
      <c r="E26" s="540" t="s">
        <v>109</v>
      </c>
      <c r="F26" s="540"/>
      <c r="G26" s="540"/>
      <c r="H26" s="540" t="s">
        <v>110</v>
      </c>
      <c r="I26" s="540"/>
      <c r="J26" s="541"/>
      <c r="K26" s="544" t="s">
        <v>234</v>
      </c>
      <c r="L26" s="540" t="s">
        <v>193</v>
      </c>
      <c r="M26" s="540"/>
      <c r="N26" s="540"/>
      <c r="O26" s="540" t="s">
        <v>196</v>
      </c>
      <c r="P26" s="541" t="s">
        <v>194</v>
      </c>
      <c r="Q26" s="171"/>
      <c r="R26" s="171"/>
    </row>
    <row r="27" spans="1:18" ht="30" customHeight="1" thickBot="1" x14ac:dyDescent="0.2">
      <c r="A27" s="503"/>
      <c r="B27" s="174" t="s">
        <v>232</v>
      </c>
      <c r="C27" s="174" t="s">
        <v>233</v>
      </c>
      <c r="D27" s="174" t="s">
        <v>235</v>
      </c>
      <c r="E27" s="174" t="s">
        <v>232</v>
      </c>
      <c r="F27" s="174" t="s">
        <v>233</v>
      </c>
      <c r="G27" s="174" t="s">
        <v>235</v>
      </c>
      <c r="H27" s="174" t="s">
        <v>232</v>
      </c>
      <c r="I27" s="174" t="s">
        <v>233</v>
      </c>
      <c r="J27" s="175" t="s">
        <v>235</v>
      </c>
      <c r="K27" s="545"/>
      <c r="L27" s="174" t="s">
        <v>198</v>
      </c>
      <c r="M27" s="174" t="s">
        <v>195</v>
      </c>
      <c r="N27" s="174" t="s">
        <v>235</v>
      </c>
      <c r="O27" s="542"/>
      <c r="P27" s="543"/>
      <c r="Q27" s="171"/>
      <c r="R27" s="171"/>
    </row>
    <row r="28" spans="1:18" ht="30" customHeight="1" thickTop="1" x14ac:dyDescent="0.15">
      <c r="A28" s="157" t="s">
        <v>235</v>
      </c>
      <c r="B28" s="158">
        <f t="shared" ref="B28:P28" si="4">SUM(B29:B43)</f>
        <v>284</v>
      </c>
      <c r="C28" s="158">
        <f t="shared" si="4"/>
        <v>263</v>
      </c>
      <c r="D28" s="158">
        <f t="shared" si="4"/>
        <v>547</v>
      </c>
      <c r="E28" s="158">
        <f t="shared" si="4"/>
        <v>68</v>
      </c>
      <c r="F28" s="158">
        <f t="shared" si="4"/>
        <v>28</v>
      </c>
      <c r="G28" s="158">
        <f t="shared" si="4"/>
        <v>94</v>
      </c>
      <c r="H28" s="158">
        <f t="shared" si="4"/>
        <v>216</v>
      </c>
      <c r="I28" s="158">
        <f t="shared" si="4"/>
        <v>235</v>
      </c>
      <c r="J28" s="159">
        <f t="shared" si="4"/>
        <v>451</v>
      </c>
      <c r="K28" s="325">
        <f t="shared" si="4"/>
        <v>547</v>
      </c>
      <c r="L28" s="158">
        <f t="shared" si="4"/>
        <v>336</v>
      </c>
      <c r="M28" s="158">
        <f t="shared" si="4"/>
        <v>200</v>
      </c>
      <c r="N28" s="158">
        <f t="shared" si="4"/>
        <v>536</v>
      </c>
      <c r="O28" s="158">
        <f t="shared" si="4"/>
        <v>11</v>
      </c>
      <c r="P28" s="159">
        <f t="shared" si="4"/>
        <v>0</v>
      </c>
      <c r="Q28" s="180"/>
      <c r="R28" s="171"/>
    </row>
    <row r="29" spans="1:18" ht="27.95" customHeight="1" x14ac:dyDescent="0.15">
      <c r="A29" s="160" t="s">
        <v>256</v>
      </c>
      <c r="B29" s="161">
        <f t="shared" ref="B29:B43" si="5">SUM(E29,H29)</f>
        <v>81</v>
      </c>
      <c r="C29" s="161">
        <f t="shared" ref="C29:C43" si="6">SUM(F29,I29)</f>
        <v>22</v>
      </c>
      <c r="D29" s="206">
        <f t="shared" ref="D29:D43" si="7">SUM(B29:C29)</f>
        <v>103</v>
      </c>
      <c r="E29" s="162">
        <v>43</v>
      </c>
      <c r="F29" s="162">
        <v>9</v>
      </c>
      <c r="G29" s="176">
        <f t="shared" ref="G29:G43" si="8">SUM(E29:F29)</f>
        <v>52</v>
      </c>
      <c r="H29" s="162">
        <v>38</v>
      </c>
      <c r="I29" s="162">
        <v>13</v>
      </c>
      <c r="J29" s="177">
        <f t="shared" ref="J29:J42" si="9">SUM(H29:I29)</f>
        <v>51</v>
      </c>
      <c r="K29" s="331">
        <f t="shared" ref="K29:K42" si="10">SUM(N29,O29:P29)</f>
        <v>103</v>
      </c>
      <c r="L29" s="162">
        <v>93</v>
      </c>
      <c r="M29" s="162">
        <v>10</v>
      </c>
      <c r="N29" s="176">
        <f t="shared" ref="N29:N42" si="11">SUM(L29:M29)</f>
        <v>103</v>
      </c>
      <c r="O29" s="162">
        <v>0</v>
      </c>
      <c r="P29" s="163">
        <v>0</v>
      </c>
      <c r="Q29" s="180"/>
      <c r="R29" s="171"/>
    </row>
    <row r="30" spans="1:18" ht="27.95" customHeight="1" x14ac:dyDescent="0.15">
      <c r="A30" s="160" t="s">
        <v>244</v>
      </c>
      <c r="B30" s="161">
        <f t="shared" si="5"/>
        <v>12</v>
      </c>
      <c r="C30" s="161">
        <f t="shared" si="6"/>
        <v>15</v>
      </c>
      <c r="D30" s="206">
        <f t="shared" si="7"/>
        <v>27</v>
      </c>
      <c r="E30" s="164">
        <v>0</v>
      </c>
      <c r="F30" s="164">
        <v>0</v>
      </c>
      <c r="G30" s="176">
        <f t="shared" si="8"/>
        <v>0</v>
      </c>
      <c r="H30" s="164">
        <v>12</v>
      </c>
      <c r="I30" s="164">
        <v>15</v>
      </c>
      <c r="J30" s="177">
        <f t="shared" si="9"/>
        <v>27</v>
      </c>
      <c r="K30" s="331">
        <f t="shared" si="10"/>
        <v>27</v>
      </c>
      <c r="L30" s="164">
        <v>5</v>
      </c>
      <c r="M30" s="164">
        <v>22</v>
      </c>
      <c r="N30" s="176">
        <f t="shared" si="11"/>
        <v>27</v>
      </c>
      <c r="O30" s="164">
        <v>0</v>
      </c>
      <c r="P30" s="165">
        <v>0</v>
      </c>
      <c r="Q30" s="180"/>
      <c r="R30" s="171"/>
    </row>
    <row r="31" spans="1:18" ht="27.95" customHeight="1" x14ac:dyDescent="0.15">
      <c r="A31" s="160" t="s">
        <v>257</v>
      </c>
      <c r="B31" s="161">
        <f t="shared" si="5"/>
        <v>13</v>
      </c>
      <c r="C31" s="161">
        <f t="shared" si="6"/>
        <v>2</v>
      </c>
      <c r="D31" s="206">
        <f t="shared" si="7"/>
        <v>15</v>
      </c>
      <c r="E31" s="164">
        <v>2</v>
      </c>
      <c r="F31" s="164">
        <v>1</v>
      </c>
      <c r="G31" s="176">
        <f t="shared" si="8"/>
        <v>3</v>
      </c>
      <c r="H31" s="164">
        <v>11</v>
      </c>
      <c r="I31" s="164">
        <v>1</v>
      </c>
      <c r="J31" s="177">
        <f t="shared" si="9"/>
        <v>12</v>
      </c>
      <c r="K31" s="331">
        <f t="shared" si="10"/>
        <v>15</v>
      </c>
      <c r="L31" s="164">
        <v>15</v>
      </c>
      <c r="M31" s="164">
        <v>0</v>
      </c>
      <c r="N31" s="176">
        <f t="shared" si="11"/>
        <v>15</v>
      </c>
      <c r="O31" s="164">
        <v>0</v>
      </c>
      <c r="P31" s="165">
        <v>0</v>
      </c>
      <c r="Q31" s="180"/>
      <c r="R31" s="171"/>
    </row>
    <row r="32" spans="1:18" ht="27.95" customHeight="1" x14ac:dyDescent="0.15">
      <c r="A32" s="160" t="s">
        <v>249</v>
      </c>
      <c r="B32" s="161">
        <f t="shared" si="5"/>
        <v>20</v>
      </c>
      <c r="C32" s="161">
        <f t="shared" si="6"/>
        <v>42</v>
      </c>
      <c r="D32" s="206">
        <f t="shared" si="7"/>
        <v>62</v>
      </c>
      <c r="E32" s="164">
        <v>0</v>
      </c>
      <c r="F32" s="164">
        <v>0</v>
      </c>
      <c r="G32" s="176">
        <f t="shared" si="8"/>
        <v>0</v>
      </c>
      <c r="H32" s="164">
        <v>20</v>
      </c>
      <c r="I32" s="164">
        <v>42</v>
      </c>
      <c r="J32" s="177">
        <f t="shared" si="9"/>
        <v>62</v>
      </c>
      <c r="K32" s="331">
        <f t="shared" si="10"/>
        <v>62</v>
      </c>
      <c r="L32" s="164">
        <v>48</v>
      </c>
      <c r="M32" s="164">
        <v>14</v>
      </c>
      <c r="N32" s="176">
        <f t="shared" si="11"/>
        <v>62</v>
      </c>
      <c r="O32" s="164">
        <v>0</v>
      </c>
      <c r="P32" s="165">
        <v>0</v>
      </c>
      <c r="Q32" s="180"/>
      <c r="R32" s="171"/>
    </row>
    <row r="33" spans="1:18" ht="27.95" customHeight="1" x14ac:dyDescent="0.15">
      <c r="A33" s="160" t="s">
        <v>254</v>
      </c>
      <c r="B33" s="161">
        <f t="shared" si="5"/>
        <v>25</v>
      </c>
      <c r="C33" s="161">
        <f t="shared" si="6"/>
        <v>69</v>
      </c>
      <c r="D33" s="206">
        <f t="shared" si="7"/>
        <v>94</v>
      </c>
      <c r="E33" s="164">
        <v>2</v>
      </c>
      <c r="F33" s="164">
        <v>6</v>
      </c>
      <c r="G33" s="176">
        <f t="shared" si="8"/>
        <v>8</v>
      </c>
      <c r="H33" s="164">
        <v>23</v>
      </c>
      <c r="I33" s="164">
        <v>63</v>
      </c>
      <c r="J33" s="177">
        <f t="shared" si="9"/>
        <v>86</v>
      </c>
      <c r="K33" s="331">
        <f t="shared" si="10"/>
        <v>94</v>
      </c>
      <c r="L33" s="164">
        <v>33</v>
      </c>
      <c r="M33" s="164">
        <v>57</v>
      </c>
      <c r="N33" s="176">
        <f t="shared" si="11"/>
        <v>90</v>
      </c>
      <c r="O33" s="164">
        <v>4</v>
      </c>
      <c r="P33" s="165">
        <v>0</v>
      </c>
      <c r="Q33" s="180"/>
      <c r="R33" s="171"/>
    </row>
    <row r="34" spans="1:18" ht="27.95" customHeight="1" x14ac:dyDescent="0.15">
      <c r="A34" s="160" t="s">
        <v>245</v>
      </c>
      <c r="B34" s="161">
        <f t="shared" si="5"/>
        <v>12</v>
      </c>
      <c r="C34" s="161">
        <f t="shared" si="6"/>
        <v>24</v>
      </c>
      <c r="D34" s="176">
        <f t="shared" si="7"/>
        <v>36</v>
      </c>
      <c r="E34" s="164">
        <v>0</v>
      </c>
      <c r="F34" s="164">
        <v>0</v>
      </c>
      <c r="G34" s="176">
        <f t="shared" si="8"/>
        <v>0</v>
      </c>
      <c r="H34" s="164">
        <v>12</v>
      </c>
      <c r="I34" s="164">
        <v>24</v>
      </c>
      <c r="J34" s="177">
        <f t="shared" si="9"/>
        <v>36</v>
      </c>
      <c r="K34" s="332">
        <f t="shared" si="10"/>
        <v>36</v>
      </c>
      <c r="L34" s="164">
        <v>25</v>
      </c>
      <c r="M34" s="164">
        <v>11</v>
      </c>
      <c r="N34" s="176">
        <f t="shared" si="11"/>
        <v>36</v>
      </c>
      <c r="O34" s="164">
        <v>0</v>
      </c>
      <c r="P34" s="165">
        <v>0</v>
      </c>
      <c r="Q34" s="180"/>
      <c r="R34" s="171"/>
    </row>
    <row r="35" spans="1:18" ht="27.95" customHeight="1" x14ac:dyDescent="0.15">
      <c r="A35" s="160" t="s">
        <v>255</v>
      </c>
      <c r="B35" s="161">
        <f t="shared" si="5"/>
        <v>0</v>
      </c>
      <c r="C35" s="161">
        <f t="shared" si="6"/>
        <v>0</v>
      </c>
      <c r="D35" s="176">
        <f t="shared" si="7"/>
        <v>0</v>
      </c>
      <c r="E35" s="164">
        <v>0</v>
      </c>
      <c r="F35" s="164">
        <v>0</v>
      </c>
      <c r="G35" s="176">
        <f t="shared" si="8"/>
        <v>0</v>
      </c>
      <c r="H35" s="164">
        <v>0</v>
      </c>
      <c r="I35" s="164">
        <v>0</v>
      </c>
      <c r="J35" s="177">
        <f t="shared" si="9"/>
        <v>0</v>
      </c>
      <c r="K35" s="332">
        <f t="shared" si="10"/>
        <v>0</v>
      </c>
      <c r="L35" s="164">
        <v>0</v>
      </c>
      <c r="M35" s="164">
        <v>0</v>
      </c>
      <c r="N35" s="176">
        <f t="shared" si="11"/>
        <v>0</v>
      </c>
      <c r="O35" s="164">
        <v>0</v>
      </c>
      <c r="P35" s="165">
        <v>0</v>
      </c>
      <c r="Q35" s="180"/>
      <c r="R35" s="171"/>
    </row>
    <row r="36" spans="1:18" ht="27.95" customHeight="1" x14ac:dyDescent="0.15">
      <c r="A36" s="160" t="s">
        <v>239</v>
      </c>
      <c r="B36" s="161">
        <f t="shared" si="5"/>
        <v>13</v>
      </c>
      <c r="C36" s="161">
        <f t="shared" si="6"/>
        <v>2</v>
      </c>
      <c r="D36" s="176">
        <f t="shared" si="7"/>
        <v>15</v>
      </c>
      <c r="E36" s="164">
        <v>1</v>
      </c>
      <c r="F36" s="164">
        <v>1</v>
      </c>
      <c r="G36" s="176">
        <v>0</v>
      </c>
      <c r="H36" s="164">
        <v>12</v>
      </c>
      <c r="I36" s="164">
        <v>1</v>
      </c>
      <c r="J36" s="177">
        <f t="shared" si="9"/>
        <v>13</v>
      </c>
      <c r="K36" s="332">
        <f t="shared" si="10"/>
        <v>15</v>
      </c>
      <c r="L36" s="164">
        <v>15</v>
      </c>
      <c r="M36" s="164">
        <v>0</v>
      </c>
      <c r="N36" s="176">
        <f t="shared" si="11"/>
        <v>15</v>
      </c>
      <c r="O36" s="164">
        <v>0</v>
      </c>
      <c r="P36" s="165">
        <v>0</v>
      </c>
      <c r="Q36" s="180"/>
      <c r="R36" s="171"/>
    </row>
    <row r="37" spans="1:18" ht="27.95" customHeight="1" x14ac:dyDescent="0.15">
      <c r="A37" s="160" t="s">
        <v>241</v>
      </c>
      <c r="B37" s="161">
        <f t="shared" si="5"/>
        <v>5</v>
      </c>
      <c r="C37" s="161">
        <f t="shared" si="6"/>
        <v>10</v>
      </c>
      <c r="D37" s="176">
        <f t="shared" si="7"/>
        <v>15</v>
      </c>
      <c r="E37" s="164">
        <v>0</v>
      </c>
      <c r="F37" s="164">
        <v>0</v>
      </c>
      <c r="G37" s="176">
        <f t="shared" si="8"/>
        <v>0</v>
      </c>
      <c r="H37" s="164">
        <v>5</v>
      </c>
      <c r="I37" s="164">
        <v>10</v>
      </c>
      <c r="J37" s="177">
        <f t="shared" si="9"/>
        <v>15</v>
      </c>
      <c r="K37" s="332">
        <f t="shared" si="10"/>
        <v>15</v>
      </c>
      <c r="L37" s="164">
        <v>15</v>
      </c>
      <c r="M37" s="164">
        <v>0</v>
      </c>
      <c r="N37" s="176">
        <f t="shared" si="11"/>
        <v>15</v>
      </c>
      <c r="O37" s="164">
        <v>0</v>
      </c>
      <c r="P37" s="165">
        <v>0</v>
      </c>
      <c r="Q37" s="180"/>
      <c r="R37" s="171"/>
    </row>
    <row r="38" spans="1:18" ht="27.95" customHeight="1" x14ac:dyDescent="0.15">
      <c r="A38" s="160" t="s">
        <v>252</v>
      </c>
      <c r="B38" s="161">
        <f t="shared" si="5"/>
        <v>0</v>
      </c>
      <c r="C38" s="161">
        <f t="shared" si="6"/>
        <v>3</v>
      </c>
      <c r="D38" s="176">
        <f t="shared" si="7"/>
        <v>3</v>
      </c>
      <c r="E38" s="164">
        <v>0</v>
      </c>
      <c r="F38" s="164">
        <v>0</v>
      </c>
      <c r="G38" s="176">
        <f t="shared" si="8"/>
        <v>0</v>
      </c>
      <c r="H38" s="164">
        <v>0</v>
      </c>
      <c r="I38" s="164">
        <v>3</v>
      </c>
      <c r="J38" s="177">
        <f t="shared" si="9"/>
        <v>3</v>
      </c>
      <c r="K38" s="332">
        <f t="shared" si="10"/>
        <v>3</v>
      </c>
      <c r="L38" s="164">
        <v>3</v>
      </c>
      <c r="M38" s="164">
        <v>0</v>
      </c>
      <c r="N38" s="176">
        <f t="shared" si="11"/>
        <v>3</v>
      </c>
      <c r="O38" s="164">
        <v>0</v>
      </c>
      <c r="P38" s="165">
        <v>0</v>
      </c>
      <c r="Q38" s="180"/>
      <c r="R38" s="171"/>
    </row>
    <row r="39" spans="1:18" ht="27.95" customHeight="1" x14ac:dyDescent="0.15">
      <c r="A39" s="160" t="s">
        <v>246</v>
      </c>
      <c r="B39" s="161">
        <f t="shared" si="5"/>
        <v>3</v>
      </c>
      <c r="C39" s="161">
        <f t="shared" si="6"/>
        <v>2</v>
      </c>
      <c r="D39" s="176">
        <f t="shared" si="7"/>
        <v>5</v>
      </c>
      <c r="E39" s="164">
        <v>0</v>
      </c>
      <c r="F39" s="164">
        <v>0</v>
      </c>
      <c r="G39" s="176">
        <f t="shared" si="8"/>
        <v>0</v>
      </c>
      <c r="H39" s="164">
        <v>3</v>
      </c>
      <c r="I39" s="164">
        <v>2</v>
      </c>
      <c r="J39" s="177">
        <f t="shared" si="9"/>
        <v>5</v>
      </c>
      <c r="K39" s="332">
        <f t="shared" si="10"/>
        <v>5</v>
      </c>
      <c r="L39" s="164">
        <v>5</v>
      </c>
      <c r="M39" s="164">
        <v>0</v>
      </c>
      <c r="N39" s="176">
        <f t="shared" si="11"/>
        <v>5</v>
      </c>
      <c r="O39" s="164">
        <v>0</v>
      </c>
      <c r="P39" s="165">
        <v>0</v>
      </c>
      <c r="Q39" s="180"/>
      <c r="R39" s="171"/>
    </row>
    <row r="40" spans="1:18" ht="27.95" customHeight="1" x14ac:dyDescent="0.15">
      <c r="A40" s="160" t="s">
        <v>253</v>
      </c>
      <c r="B40" s="161">
        <f t="shared" si="5"/>
        <v>18</v>
      </c>
      <c r="C40" s="161">
        <f t="shared" si="6"/>
        <v>5</v>
      </c>
      <c r="D40" s="176">
        <f t="shared" si="7"/>
        <v>23</v>
      </c>
      <c r="E40" s="164">
        <v>8</v>
      </c>
      <c r="F40" s="164">
        <v>3</v>
      </c>
      <c r="G40" s="176">
        <f t="shared" si="8"/>
        <v>11</v>
      </c>
      <c r="H40" s="164">
        <v>10</v>
      </c>
      <c r="I40" s="164">
        <v>2</v>
      </c>
      <c r="J40" s="177">
        <f t="shared" si="9"/>
        <v>12</v>
      </c>
      <c r="K40" s="332">
        <f t="shared" si="10"/>
        <v>23</v>
      </c>
      <c r="L40" s="164">
        <v>2</v>
      </c>
      <c r="M40" s="164">
        <v>14</v>
      </c>
      <c r="N40" s="176">
        <f t="shared" si="11"/>
        <v>16</v>
      </c>
      <c r="O40" s="164">
        <v>7</v>
      </c>
      <c r="P40" s="165">
        <v>0</v>
      </c>
      <c r="Q40" s="180"/>
      <c r="R40" s="171"/>
    </row>
    <row r="41" spans="1:18" ht="27.95" customHeight="1" x14ac:dyDescent="0.15">
      <c r="A41" s="160" t="s">
        <v>251</v>
      </c>
      <c r="B41" s="161">
        <f t="shared" si="5"/>
        <v>44</v>
      </c>
      <c r="C41" s="161">
        <f t="shared" si="6"/>
        <v>32</v>
      </c>
      <c r="D41" s="176">
        <f t="shared" si="7"/>
        <v>76</v>
      </c>
      <c r="E41" s="164">
        <v>10</v>
      </c>
      <c r="F41" s="164">
        <v>5</v>
      </c>
      <c r="G41" s="176">
        <f t="shared" si="8"/>
        <v>15</v>
      </c>
      <c r="H41" s="164">
        <v>34</v>
      </c>
      <c r="I41" s="164">
        <v>27</v>
      </c>
      <c r="J41" s="177">
        <f t="shared" si="9"/>
        <v>61</v>
      </c>
      <c r="K41" s="332">
        <f t="shared" si="10"/>
        <v>76</v>
      </c>
      <c r="L41" s="164">
        <v>29</v>
      </c>
      <c r="M41" s="164">
        <v>47</v>
      </c>
      <c r="N41" s="176">
        <f t="shared" si="11"/>
        <v>76</v>
      </c>
      <c r="O41" s="164">
        <v>0</v>
      </c>
      <c r="P41" s="165">
        <v>0</v>
      </c>
      <c r="Q41" s="180"/>
      <c r="R41" s="171"/>
    </row>
    <row r="42" spans="1:18" ht="27.95" customHeight="1" x14ac:dyDescent="0.15">
      <c r="A42" s="160" t="s">
        <v>242</v>
      </c>
      <c r="B42" s="161">
        <f t="shared" si="5"/>
        <v>35</v>
      </c>
      <c r="C42" s="161">
        <f t="shared" si="6"/>
        <v>32</v>
      </c>
      <c r="D42" s="176">
        <f t="shared" si="7"/>
        <v>67</v>
      </c>
      <c r="E42" s="164">
        <v>2</v>
      </c>
      <c r="F42" s="164">
        <v>2</v>
      </c>
      <c r="G42" s="176">
        <f t="shared" si="8"/>
        <v>4</v>
      </c>
      <c r="H42" s="164">
        <v>33</v>
      </c>
      <c r="I42" s="164">
        <v>30</v>
      </c>
      <c r="J42" s="177">
        <f t="shared" si="9"/>
        <v>63</v>
      </c>
      <c r="K42" s="332">
        <f t="shared" si="10"/>
        <v>67</v>
      </c>
      <c r="L42" s="164">
        <v>43</v>
      </c>
      <c r="M42" s="164">
        <v>24</v>
      </c>
      <c r="N42" s="176">
        <f t="shared" si="11"/>
        <v>67</v>
      </c>
      <c r="O42" s="164">
        <v>0</v>
      </c>
      <c r="P42" s="165">
        <v>0</v>
      </c>
      <c r="Q42" s="180"/>
      <c r="R42" s="171"/>
    </row>
    <row r="43" spans="1:18" ht="27.95" customHeight="1" thickBot="1" x14ac:dyDescent="0.2">
      <c r="A43" s="172" t="s">
        <v>247</v>
      </c>
      <c r="B43" s="167">
        <f t="shared" si="5"/>
        <v>3</v>
      </c>
      <c r="C43" s="167">
        <f t="shared" si="6"/>
        <v>3</v>
      </c>
      <c r="D43" s="178">
        <f t="shared" si="7"/>
        <v>6</v>
      </c>
      <c r="E43" s="168">
        <v>0</v>
      </c>
      <c r="F43" s="168">
        <v>1</v>
      </c>
      <c r="G43" s="178">
        <f t="shared" si="8"/>
        <v>1</v>
      </c>
      <c r="H43" s="168">
        <v>3</v>
      </c>
      <c r="I43" s="168">
        <v>2</v>
      </c>
      <c r="J43" s="179">
        <f>SUM(H43:I43)</f>
        <v>5</v>
      </c>
      <c r="K43" s="333">
        <f>SUM(N43,O43:P43)</f>
        <v>6</v>
      </c>
      <c r="L43" s="168">
        <v>5</v>
      </c>
      <c r="M43" s="168">
        <v>1</v>
      </c>
      <c r="N43" s="178">
        <f>SUM(L43:M43)</f>
        <v>6</v>
      </c>
      <c r="O43" s="168">
        <v>0</v>
      </c>
      <c r="P43" s="169">
        <v>0</v>
      </c>
      <c r="Q43" s="180"/>
      <c r="R43" s="171"/>
    </row>
    <row r="44" spans="1:18" ht="27.95" customHeight="1" x14ac:dyDescent="0.1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</row>
    <row r="45" spans="1:18" ht="27.95" customHeight="1" x14ac:dyDescent="0.1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</row>
    <row r="46" spans="1:18" ht="27.95" customHeight="1" x14ac:dyDescent="0.1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</row>
  </sheetData>
  <mergeCells count="17">
    <mergeCell ref="E26:G26"/>
    <mergeCell ref="H26:J26"/>
    <mergeCell ref="L26:N26"/>
    <mergeCell ref="O26:O27"/>
    <mergeCell ref="A3:F3"/>
    <mergeCell ref="A1:Q1"/>
    <mergeCell ref="P26:P27"/>
    <mergeCell ref="K26:K27"/>
    <mergeCell ref="A4:A5"/>
    <mergeCell ref="B4:I4"/>
    <mergeCell ref="K25:P25"/>
    <mergeCell ref="J4:Q4"/>
    <mergeCell ref="N24:P24"/>
    <mergeCell ref="A25:A27"/>
    <mergeCell ref="B25:J25"/>
    <mergeCell ref="A24:F24"/>
    <mergeCell ref="B26:D26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V71"/>
  <sheetViews>
    <sheetView showGridLines="0" zoomScale="70" zoomScaleNormal="70" zoomScaleSheetLayoutView="85" workbookViewId="0">
      <selection activeCell="N11" sqref="N11"/>
    </sheetView>
  </sheetViews>
  <sheetFormatPr defaultColWidth="9.109375" defaultRowHeight="14.25" x14ac:dyDescent="0.15"/>
  <cols>
    <col min="1" max="15" width="16" style="1" customWidth="1"/>
    <col min="16" max="256" width="9.109375" style="1"/>
  </cols>
  <sheetData>
    <row r="1" spans="1:24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56"/>
    </row>
    <row r="2" spans="1:24" ht="39.950000000000003" customHeight="1" x14ac:dyDescent="0.15">
      <c r="A2" s="489" t="s">
        <v>330</v>
      </c>
      <c r="B2" s="489"/>
      <c r="C2" s="489"/>
    </row>
    <row r="3" spans="1:24" ht="39.950000000000003" customHeight="1" x14ac:dyDescent="0.25">
      <c r="A3" s="496" t="s">
        <v>331</v>
      </c>
      <c r="B3" s="496"/>
      <c r="C3" s="496"/>
      <c r="D3" s="496"/>
      <c r="E3" s="171"/>
      <c r="F3" s="171"/>
      <c r="G3" s="171"/>
      <c r="H3" s="171"/>
      <c r="I3" s="171"/>
      <c r="J3" s="171"/>
      <c r="K3" s="497" t="s">
        <v>138</v>
      </c>
      <c r="L3" s="497"/>
      <c r="M3" s="334"/>
      <c r="N3" s="33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ht="30" customHeight="1" x14ac:dyDescent="0.15">
      <c r="A4" s="153" t="s">
        <v>216</v>
      </c>
      <c r="B4" s="154" t="s">
        <v>234</v>
      </c>
      <c r="C4" s="335" t="s">
        <v>189</v>
      </c>
      <c r="D4" s="335" t="s">
        <v>191</v>
      </c>
      <c r="E4" s="335" t="s">
        <v>72</v>
      </c>
      <c r="F4" s="335" t="s">
        <v>89</v>
      </c>
      <c r="G4" s="335" t="s">
        <v>100</v>
      </c>
      <c r="H4" s="335" t="s">
        <v>77</v>
      </c>
      <c r="I4" s="335" t="s">
        <v>97</v>
      </c>
      <c r="J4" s="335" t="s">
        <v>99</v>
      </c>
      <c r="K4" s="335" t="s">
        <v>79</v>
      </c>
      <c r="L4" s="336" t="s">
        <v>111</v>
      </c>
      <c r="M4" s="337"/>
      <c r="N4" s="337"/>
      <c r="O4" s="125"/>
      <c r="P4" s="125"/>
      <c r="Q4" s="125"/>
      <c r="R4" s="125"/>
      <c r="S4" s="125"/>
      <c r="T4" s="125"/>
      <c r="U4" s="125"/>
      <c r="V4" s="125"/>
      <c r="W4" s="124"/>
      <c r="X4" s="124"/>
    </row>
    <row r="5" spans="1:24" ht="30" customHeight="1" x14ac:dyDescent="0.15">
      <c r="A5" s="157" t="s">
        <v>235</v>
      </c>
      <c r="B5" s="158">
        <f t="shared" ref="B5:B20" si="0">SUM(C5:L5)</f>
        <v>1973</v>
      </c>
      <c r="C5" s="158">
        <f t="shared" ref="C5:L5" si="1">SUM(C6:C20)</f>
        <v>754</v>
      </c>
      <c r="D5" s="158">
        <f t="shared" si="1"/>
        <v>373</v>
      </c>
      <c r="E5" s="158">
        <f t="shared" si="1"/>
        <v>262</v>
      </c>
      <c r="F5" s="158">
        <f t="shared" si="1"/>
        <v>169</v>
      </c>
      <c r="G5" s="158">
        <f t="shared" si="1"/>
        <v>160</v>
      </c>
      <c r="H5" s="158">
        <f t="shared" si="1"/>
        <v>134</v>
      </c>
      <c r="I5" s="158">
        <f t="shared" si="1"/>
        <v>96</v>
      </c>
      <c r="J5" s="158">
        <f t="shared" si="1"/>
        <v>20</v>
      </c>
      <c r="K5" s="158">
        <f t="shared" si="1"/>
        <v>3</v>
      </c>
      <c r="L5" s="159">
        <f t="shared" si="1"/>
        <v>2</v>
      </c>
      <c r="M5" s="334"/>
      <c r="N5" s="33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ht="27.95" customHeight="1" x14ac:dyDescent="0.15">
      <c r="A6" s="160" t="s">
        <v>256</v>
      </c>
      <c r="B6" s="161">
        <f t="shared" si="0"/>
        <v>89</v>
      </c>
      <c r="C6" s="162">
        <v>25</v>
      </c>
      <c r="D6" s="162">
        <v>16</v>
      </c>
      <c r="E6" s="162">
        <v>9</v>
      </c>
      <c r="F6" s="162">
        <v>7</v>
      </c>
      <c r="G6" s="162">
        <v>16</v>
      </c>
      <c r="H6" s="162">
        <v>3</v>
      </c>
      <c r="I6" s="162">
        <v>8</v>
      </c>
      <c r="J6" s="162">
        <v>5</v>
      </c>
      <c r="K6" s="162">
        <v>0</v>
      </c>
      <c r="L6" s="163">
        <v>0</v>
      </c>
      <c r="M6" s="334"/>
      <c r="N6" s="334"/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:24" ht="27.95" customHeight="1" x14ac:dyDescent="0.15">
      <c r="A7" s="160" t="s">
        <v>244</v>
      </c>
      <c r="B7" s="161">
        <f t="shared" si="0"/>
        <v>153</v>
      </c>
      <c r="C7" s="164">
        <v>34</v>
      </c>
      <c r="D7" s="164">
        <v>36</v>
      </c>
      <c r="E7" s="164">
        <v>29</v>
      </c>
      <c r="F7" s="164">
        <v>10</v>
      </c>
      <c r="G7" s="164">
        <v>20</v>
      </c>
      <c r="H7" s="164">
        <v>14</v>
      </c>
      <c r="I7" s="164">
        <v>10</v>
      </c>
      <c r="J7" s="164">
        <v>0</v>
      </c>
      <c r="K7" s="164">
        <v>0</v>
      </c>
      <c r="L7" s="165">
        <v>0</v>
      </c>
      <c r="M7" s="334"/>
      <c r="N7" s="33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24" ht="27.95" customHeight="1" x14ac:dyDescent="0.15">
      <c r="A8" s="160" t="s">
        <v>257</v>
      </c>
      <c r="B8" s="161">
        <f t="shared" si="0"/>
        <v>229</v>
      </c>
      <c r="C8" s="164">
        <v>90</v>
      </c>
      <c r="D8" s="164">
        <v>54</v>
      </c>
      <c r="E8" s="164">
        <v>29</v>
      </c>
      <c r="F8" s="164">
        <v>20</v>
      </c>
      <c r="G8" s="164">
        <v>17</v>
      </c>
      <c r="H8" s="164">
        <v>10</v>
      </c>
      <c r="I8" s="164">
        <v>8</v>
      </c>
      <c r="J8" s="164">
        <v>1</v>
      </c>
      <c r="K8" s="164">
        <v>0</v>
      </c>
      <c r="L8" s="165">
        <v>0</v>
      </c>
      <c r="M8" s="334"/>
      <c r="N8" s="334"/>
      <c r="O8" s="124"/>
      <c r="P8" s="124"/>
      <c r="Q8" s="124"/>
      <c r="R8" s="124"/>
      <c r="S8" s="124"/>
      <c r="T8" s="124"/>
      <c r="U8" s="124"/>
      <c r="V8" s="124"/>
      <c r="W8" s="124"/>
      <c r="X8" s="124"/>
    </row>
    <row r="9" spans="1:24" ht="27.95" customHeight="1" x14ac:dyDescent="0.15">
      <c r="A9" s="160" t="s">
        <v>249</v>
      </c>
      <c r="B9" s="161">
        <f t="shared" si="0"/>
        <v>21</v>
      </c>
      <c r="C9" s="162">
        <v>3</v>
      </c>
      <c r="D9" s="162">
        <v>3</v>
      </c>
      <c r="E9" s="162">
        <v>2</v>
      </c>
      <c r="F9" s="162">
        <v>2</v>
      </c>
      <c r="G9" s="162">
        <v>4</v>
      </c>
      <c r="H9" s="162">
        <v>6</v>
      </c>
      <c r="I9" s="162">
        <v>0</v>
      </c>
      <c r="J9" s="162">
        <v>1</v>
      </c>
      <c r="K9" s="162">
        <v>0</v>
      </c>
      <c r="L9" s="163">
        <v>0</v>
      </c>
      <c r="M9" s="334"/>
      <c r="N9" s="334"/>
      <c r="O9" s="124"/>
      <c r="P9" s="124"/>
      <c r="Q9" s="124"/>
      <c r="R9" s="124"/>
      <c r="S9" s="124"/>
      <c r="T9" s="124"/>
      <c r="U9" s="124"/>
      <c r="V9" s="124"/>
      <c r="W9" s="124"/>
      <c r="X9" s="124"/>
    </row>
    <row r="10" spans="1:24" ht="27.95" customHeight="1" x14ac:dyDescent="0.15">
      <c r="A10" s="160" t="s">
        <v>254</v>
      </c>
      <c r="B10" s="161">
        <f t="shared" si="0"/>
        <v>212</v>
      </c>
      <c r="C10" s="164">
        <v>104</v>
      </c>
      <c r="D10" s="164">
        <v>37</v>
      </c>
      <c r="E10" s="164">
        <v>24</v>
      </c>
      <c r="F10" s="164">
        <v>18</v>
      </c>
      <c r="G10" s="164">
        <v>15</v>
      </c>
      <c r="H10" s="164">
        <v>8</v>
      </c>
      <c r="I10" s="164">
        <v>5</v>
      </c>
      <c r="J10" s="164">
        <v>1</v>
      </c>
      <c r="K10" s="164">
        <v>0</v>
      </c>
      <c r="L10" s="165">
        <v>0</v>
      </c>
      <c r="M10" s="334"/>
      <c r="N10" s="33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4" ht="27.95" customHeight="1" x14ac:dyDescent="0.15">
      <c r="A11" s="160" t="s">
        <v>245</v>
      </c>
      <c r="B11" s="161">
        <f t="shared" si="0"/>
        <v>98</v>
      </c>
      <c r="C11" s="164">
        <v>22</v>
      </c>
      <c r="D11" s="164">
        <v>17</v>
      </c>
      <c r="E11" s="164">
        <v>10</v>
      </c>
      <c r="F11" s="164">
        <v>11</v>
      </c>
      <c r="G11" s="164">
        <v>12</v>
      </c>
      <c r="H11" s="164">
        <v>11</v>
      </c>
      <c r="I11" s="164">
        <v>15</v>
      </c>
      <c r="J11" s="164">
        <v>0</v>
      </c>
      <c r="K11" s="164">
        <v>0</v>
      </c>
      <c r="L11" s="165">
        <v>0</v>
      </c>
      <c r="M11" s="334"/>
      <c r="N11" s="33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ht="27.95" customHeight="1" x14ac:dyDescent="0.15">
      <c r="A12" s="160" t="s">
        <v>255</v>
      </c>
      <c r="B12" s="161">
        <f t="shared" si="0"/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5">
        <v>0</v>
      </c>
      <c r="M12" s="334"/>
      <c r="N12" s="334"/>
      <c r="O12" s="124"/>
      <c r="P12" s="124"/>
      <c r="Q12" s="124"/>
      <c r="R12" s="124"/>
      <c r="S12" s="124"/>
      <c r="T12" s="124"/>
      <c r="U12" s="124"/>
      <c r="V12" s="124"/>
      <c r="W12" s="124"/>
      <c r="X12" s="124"/>
    </row>
    <row r="13" spans="1:24" ht="27.95" customHeight="1" x14ac:dyDescent="0.15">
      <c r="A13" s="160" t="s">
        <v>239</v>
      </c>
      <c r="B13" s="161">
        <f t="shared" si="0"/>
        <v>137</v>
      </c>
      <c r="C13" s="164">
        <v>57</v>
      </c>
      <c r="D13" s="164">
        <v>20</v>
      </c>
      <c r="E13" s="164">
        <v>23</v>
      </c>
      <c r="F13" s="164">
        <v>9</v>
      </c>
      <c r="G13" s="164">
        <v>9</v>
      </c>
      <c r="H13" s="164">
        <v>10</v>
      </c>
      <c r="I13" s="164">
        <v>9</v>
      </c>
      <c r="J13" s="164">
        <v>0</v>
      </c>
      <c r="K13" s="164">
        <v>0</v>
      </c>
      <c r="L13" s="165">
        <v>0</v>
      </c>
      <c r="M13" s="334"/>
      <c r="N13" s="33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7.95" customHeight="1" x14ac:dyDescent="0.15">
      <c r="A14" s="160" t="s">
        <v>241</v>
      </c>
      <c r="B14" s="161">
        <f t="shared" si="0"/>
        <v>76</v>
      </c>
      <c r="C14" s="164">
        <v>21</v>
      </c>
      <c r="D14" s="164">
        <v>12</v>
      </c>
      <c r="E14" s="164">
        <v>11</v>
      </c>
      <c r="F14" s="164">
        <v>4</v>
      </c>
      <c r="G14" s="164">
        <v>7</v>
      </c>
      <c r="H14" s="164">
        <v>11</v>
      </c>
      <c r="I14" s="164">
        <v>7</v>
      </c>
      <c r="J14" s="164">
        <v>3</v>
      </c>
      <c r="K14" s="164">
        <v>0</v>
      </c>
      <c r="L14" s="165">
        <v>0</v>
      </c>
      <c r="M14" s="334"/>
      <c r="N14" s="33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27.95" customHeight="1" x14ac:dyDescent="0.15">
      <c r="A15" s="160" t="s">
        <v>252</v>
      </c>
      <c r="B15" s="161">
        <f t="shared" si="0"/>
        <v>254</v>
      </c>
      <c r="C15" s="164">
        <v>80</v>
      </c>
      <c r="D15" s="164">
        <v>46</v>
      </c>
      <c r="E15" s="164">
        <v>33</v>
      </c>
      <c r="F15" s="164">
        <v>25</v>
      </c>
      <c r="G15" s="164">
        <v>23</v>
      </c>
      <c r="H15" s="164">
        <v>26</v>
      </c>
      <c r="I15" s="164">
        <v>16</v>
      </c>
      <c r="J15" s="164">
        <v>4</v>
      </c>
      <c r="K15" s="164">
        <v>1</v>
      </c>
      <c r="L15" s="165">
        <v>0</v>
      </c>
      <c r="M15" s="334"/>
      <c r="N15" s="334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24" ht="27.95" customHeight="1" x14ac:dyDescent="0.15">
      <c r="A16" s="160" t="s">
        <v>246</v>
      </c>
      <c r="B16" s="161">
        <f t="shared" si="0"/>
        <v>134</v>
      </c>
      <c r="C16" s="164">
        <v>59</v>
      </c>
      <c r="D16" s="164">
        <v>34</v>
      </c>
      <c r="E16" s="164">
        <v>16</v>
      </c>
      <c r="F16" s="164">
        <v>12</v>
      </c>
      <c r="G16" s="164">
        <v>5</v>
      </c>
      <c r="H16" s="164">
        <v>5</v>
      </c>
      <c r="I16" s="164">
        <v>1</v>
      </c>
      <c r="J16" s="164">
        <v>1</v>
      </c>
      <c r="K16" s="164">
        <v>0</v>
      </c>
      <c r="L16" s="165">
        <v>1</v>
      </c>
      <c r="M16" s="334"/>
      <c r="N16" s="334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24" ht="27.95" customHeight="1" x14ac:dyDescent="0.15">
      <c r="A17" s="160" t="s">
        <v>253</v>
      </c>
      <c r="B17" s="161">
        <f t="shared" si="0"/>
        <v>81</v>
      </c>
      <c r="C17" s="164">
        <v>37</v>
      </c>
      <c r="D17" s="164">
        <v>10</v>
      </c>
      <c r="E17" s="164">
        <v>13</v>
      </c>
      <c r="F17" s="164">
        <v>5</v>
      </c>
      <c r="G17" s="164">
        <v>4</v>
      </c>
      <c r="H17" s="164">
        <v>9</v>
      </c>
      <c r="I17" s="164">
        <v>1</v>
      </c>
      <c r="J17" s="164">
        <v>1</v>
      </c>
      <c r="K17" s="164">
        <v>1</v>
      </c>
      <c r="L17" s="165">
        <v>0</v>
      </c>
      <c r="M17" s="334"/>
      <c r="N17" s="334"/>
      <c r="O17" s="124"/>
      <c r="P17" s="124"/>
      <c r="Q17" s="124"/>
      <c r="R17" s="124"/>
      <c r="S17" s="124"/>
      <c r="T17" s="124"/>
      <c r="U17" s="124"/>
      <c r="V17" s="124"/>
      <c r="W17" s="124"/>
      <c r="X17" s="124"/>
    </row>
    <row r="18" spans="1:24" ht="27.95" customHeight="1" x14ac:dyDescent="0.15">
      <c r="A18" s="160" t="s">
        <v>251</v>
      </c>
      <c r="B18" s="161">
        <f t="shared" si="0"/>
        <v>253</v>
      </c>
      <c r="C18" s="164">
        <v>100</v>
      </c>
      <c r="D18" s="164">
        <v>45</v>
      </c>
      <c r="E18" s="164">
        <v>34</v>
      </c>
      <c r="F18" s="164">
        <v>36</v>
      </c>
      <c r="G18" s="164">
        <v>18</v>
      </c>
      <c r="H18" s="164">
        <v>11</v>
      </c>
      <c r="I18" s="164">
        <v>6</v>
      </c>
      <c r="J18" s="164">
        <v>3</v>
      </c>
      <c r="K18" s="164">
        <v>0</v>
      </c>
      <c r="L18" s="165">
        <v>0</v>
      </c>
      <c r="M18" s="334"/>
      <c r="N18" s="33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27.95" customHeight="1" x14ac:dyDescent="0.15">
      <c r="A19" s="160" t="s">
        <v>242</v>
      </c>
      <c r="B19" s="161">
        <f t="shared" si="0"/>
        <v>102</v>
      </c>
      <c r="C19" s="164">
        <v>36</v>
      </c>
      <c r="D19" s="164">
        <v>21</v>
      </c>
      <c r="E19" s="164">
        <v>17</v>
      </c>
      <c r="F19" s="164">
        <v>5</v>
      </c>
      <c r="G19" s="164">
        <v>7</v>
      </c>
      <c r="H19" s="164">
        <v>7</v>
      </c>
      <c r="I19" s="164">
        <v>7</v>
      </c>
      <c r="J19" s="164">
        <v>0</v>
      </c>
      <c r="K19" s="164">
        <v>1</v>
      </c>
      <c r="L19" s="165">
        <v>1</v>
      </c>
      <c r="M19" s="334"/>
      <c r="N19" s="334"/>
      <c r="O19" s="124"/>
      <c r="P19" s="124"/>
      <c r="Q19" s="124"/>
      <c r="R19" s="124"/>
      <c r="S19" s="124"/>
      <c r="T19" s="124"/>
      <c r="U19" s="124"/>
      <c r="V19" s="124"/>
      <c r="W19" s="124"/>
      <c r="X19" s="124"/>
    </row>
    <row r="20" spans="1:24" ht="27.95" customHeight="1" x14ac:dyDescent="0.15">
      <c r="A20" s="172" t="s">
        <v>247</v>
      </c>
      <c r="B20" s="167">
        <f t="shared" si="0"/>
        <v>134</v>
      </c>
      <c r="C20" s="168">
        <v>86</v>
      </c>
      <c r="D20" s="168">
        <v>22</v>
      </c>
      <c r="E20" s="168">
        <v>12</v>
      </c>
      <c r="F20" s="168">
        <v>5</v>
      </c>
      <c r="G20" s="168">
        <v>3</v>
      </c>
      <c r="H20" s="168">
        <v>3</v>
      </c>
      <c r="I20" s="168">
        <v>3</v>
      </c>
      <c r="J20" s="168">
        <v>0</v>
      </c>
      <c r="K20" s="168">
        <v>0</v>
      </c>
      <c r="L20" s="169">
        <v>0</v>
      </c>
      <c r="M20" s="334"/>
      <c r="N20" s="334"/>
      <c r="O20" s="124"/>
      <c r="P20" s="124"/>
      <c r="Q20" s="124"/>
      <c r="R20" s="124"/>
      <c r="S20" s="124"/>
      <c r="T20" s="124"/>
      <c r="U20" s="124"/>
      <c r="V20" s="124"/>
      <c r="W20" s="124"/>
      <c r="X20" s="124"/>
    </row>
    <row r="21" spans="1:24" ht="39.950000000000003" customHeight="1" x14ac:dyDescent="0.15">
      <c r="A21" s="504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334"/>
      <c r="N21" s="334"/>
      <c r="O21" s="124"/>
      <c r="P21" s="124"/>
      <c r="Q21" s="124"/>
      <c r="R21" s="124"/>
      <c r="S21" s="124"/>
      <c r="T21" s="124"/>
      <c r="U21" s="124"/>
      <c r="V21" s="124"/>
      <c r="W21" s="124"/>
      <c r="X21" s="124"/>
    </row>
    <row r="22" spans="1:24" ht="39.950000000000003" customHeight="1" x14ac:dyDescent="0.15">
      <c r="A22" s="505"/>
      <c r="B22" s="505"/>
      <c r="C22" s="505"/>
      <c r="D22" s="171"/>
      <c r="E22" s="171"/>
      <c r="F22" s="171"/>
      <c r="G22" s="171"/>
      <c r="H22" s="171"/>
      <c r="I22" s="171"/>
      <c r="J22" s="171"/>
      <c r="K22" s="171"/>
      <c r="L22" s="171"/>
      <c r="M22" s="334"/>
      <c r="N22" s="334"/>
      <c r="O22" s="124"/>
      <c r="P22" s="124"/>
      <c r="Q22" s="124"/>
      <c r="R22" s="124"/>
      <c r="S22" s="124"/>
      <c r="T22" s="124"/>
      <c r="U22" s="124"/>
      <c r="V22" s="124"/>
      <c r="W22" s="124"/>
      <c r="X22" s="124"/>
    </row>
    <row r="23" spans="1:24" ht="39.950000000000003" customHeight="1" x14ac:dyDescent="0.25">
      <c r="A23" s="496" t="s">
        <v>332</v>
      </c>
      <c r="B23" s="496"/>
      <c r="C23" s="496"/>
      <c r="D23" s="496"/>
      <c r="E23" s="171"/>
      <c r="F23" s="171"/>
      <c r="G23" s="171"/>
      <c r="H23" s="171"/>
      <c r="I23" s="171"/>
      <c r="J23" s="171"/>
      <c r="K23" s="497" t="s">
        <v>127</v>
      </c>
      <c r="L23" s="497"/>
      <c r="M23" s="334"/>
      <c r="N23" s="334"/>
      <c r="O23" s="124"/>
      <c r="P23" s="124"/>
      <c r="Q23" s="124"/>
      <c r="R23" s="124"/>
      <c r="S23" s="124"/>
      <c r="T23" s="124"/>
      <c r="U23" s="124"/>
      <c r="V23" s="124"/>
      <c r="W23" s="124"/>
      <c r="X23" s="124"/>
    </row>
    <row r="24" spans="1:24" ht="30" customHeight="1" x14ac:dyDescent="0.15">
      <c r="A24" s="153" t="s">
        <v>216</v>
      </c>
      <c r="B24" s="154" t="s">
        <v>234</v>
      </c>
      <c r="C24" s="154" t="s">
        <v>189</v>
      </c>
      <c r="D24" s="154" t="s">
        <v>191</v>
      </c>
      <c r="E24" s="154" t="s">
        <v>72</v>
      </c>
      <c r="F24" s="154" t="s">
        <v>89</v>
      </c>
      <c r="G24" s="154" t="s">
        <v>100</v>
      </c>
      <c r="H24" s="154" t="s">
        <v>77</v>
      </c>
      <c r="I24" s="154" t="s">
        <v>97</v>
      </c>
      <c r="J24" s="154" t="s">
        <v>99</v>
      </c>
      <c r="K24" s="154" t="s">
        <v>79</v>
      </c>
      <c r="L24" s="156" t="s">
        <v>111</v>
      </c>
      <c r="M24" s="337"/>
      <c r="N24" s="337"/>
      <c r="O24" s="125"/>
      <c r="P24" s="125"/>
      <c r="Q24" s="125"/>
      <c r="R24" s="125"/>
      <c r="S24" s="125"/>
      <c r="T24" s="125"/>
      <c r="U24" s="125"/>
      <c r="V24" s="125"/>
      <c r="W24" s="124"/>
      <c r="X24" s="124"/>
    </row>
    <row r="25" spans="1:24" ht="30" customHeight="1" x14ac:dyDescent="0.15">
      <c r="A25" s="157" t="s">
        <v>235</v>
      </c>
      <c r="B25" s="158">
        <f t="shared" ref="B25:B40" si="2">SUM(C25:L25)</f>
        <v>53392</v>
      </c>
      <c r="C25" s="158">
        <f t="shared" ref="C25:L25" si="3">SUM(C26:C40)</f>
        <v>1818</v>
      </c>
      <c r="D25" s="158">
        <f t="shared" si="3"/>
        <v>2440</v>
      </c>
      <c r="E25" s="158">
        <f t="shared" si="3"/>
        <v>3467</v>
      </c>
      <c r="F25" s="158">
        <f t="shared" si="3"/>
        <v>3762</v>
      </c>
      <c r="G25" s="158">
        <f t="shared" si="3"/>
        <v>5754</v>
      </c>
      <c r="H25" s="158">
        <f t="shared" si="3"/>
        <v>8632</v>
      </c>
      <c r="I25" s="158">
        <f t="shared" si="3"/>
        <v>15692</v>
      </c>
      <c r="J25" s="158">
        <f t="shared" si="3"/>
        <v>6826</v>
      </c>
      <c r="K25" s="158">
        <f t="shared" si="3"/>
        <v>2001</v>
      </c>
      <c r="L25" s="159">
        <f t="shared" si="3"/>
        <v>3000</v>
      </c>
      <c r="M25" s="334"/>
      <c r="N25" s="334"/>
      <c r="O25" s="124"/>
      <c r="P25" s="124"/>
      <c r="Q25" s="124"/>
      <c r="R25" s="124"/>
      <c r="S25" s="124"/>
      <c r="T25" s="124"/>
      <c r="U25" s="124"/>
      <c r="V25" s="124"/>
      <c r="W25" s="124"/>
      <c r="X25" s="124"/>
    </row>
    <row r="26" spans="1:24" ht="27.95" customHeight="1" x14ac:dyDescent="0.15">
      <c r="A26" s="160" t="s">
        <v>256</v>
      </c>
      <c r="B26" s="205">
        <f t="shared" si="2"/>
        <v>4104</v>
      </c>
      <c r="C26" s="162">
        <v>65</v>
      </c>
      <c r="D26" s="162">
        <v>101</v>
      </c>
      <c r="E26" s="162">
        <v>118</v>
      </c>
      <c r="F26" s="162">
        <v>161</v>
      </c>
      <c r="G26" s="162">
        <v>555</v>
      </c>
      <c r="H26" s="162">
        <v>179</v>
      </c>
      <c r="I26" s="162">
        <v>1225</v>
      </c>
      <c r="J26" s="162">
        <v>1700</v>
      </c>
      <c r="K26" s="162">
        <v>0</v>
      </c>
      <c r="L26" s="163">
        <v>0</v>
      </c>
      <c r="M26" s="334"/>
      <c r="N26" s="334"/>
      <c r="O26" s="124"/>
      <c r="P26" s="124"/>
      <c r="Q26" s="124"/>
      <c r="R26" s="124"/>
      <c r="S26" s="124"/>
      <c r="T26" s="124"/>
      <c r="U26" s="124"/>
      <c r="V26" s="124"/>
      <c r="W26" s="124"/>
      <c r="X26" s="124"/>
    </row>
    <row r="27" spans="1:24" ht="27.95" customHeight="1" x14ac:dyDescent="0.15">
      <c r="A27" s="160" t="s">
        <v>244</v>
      </c>
      <c r="B27" s="161">
        <f t="shared" si="2"/>
        <v>3903</v>
      </c>
      <c r="C27" s="164">
        <v>86</v>
      </c>
      <c r="D27" s="164">
        <v>232</v>
      </c>
      <c r="E27" s="164">
        <v>368</v>
      </c>
      <c r="F27" s="164">
        <v>222</v>
      </c>
      <c r="G27" s="164">
        <v>738</v>
      </c>
      <c r="H27" s="164">
        <v>877</v>
      </c>
      <c r="I27" s="164">
        <v>1380</v>
      </c>
      <c r="J27" s="164">
        <v>0</v>
      </c>
      <c r="K27" s="164">
        <v>0</v>
      </c>
      <c r="L27" s="165">
        <v>0</v>
      </c>
      <c r="M27" s="334"/>
      <c r="N27" s="334"/>
      <c r="O27" s="124"/>
      <c r="P27" s="124"/>
      <c r="Q27" s="124"/>
      <c r="R27" s="124"/>
      <c r="S27" s="124"/>
      <c r="T27" s="124"/>
      <c r="U27" s="124"/>
      <c r="V27" s="124"/>
      <c r="W27" s="124"/>
      <c r="X27" s="124"/>
    </row>
    <row r="28" spans="1:24" ht="27.95" customHeight="1" x14ac:dyDescent="0.15">
      <c r="A28" s="160" t="s">
        <v>257</v>
      </c>
      <c r="B28" s="161">
        <f t="shared" si="2"/>
        <v>4265</v>
      </c>
      <c r="C28" s="164">
        <v>208</v>
      </c>
      <c r="D28" s="164">
        <v>370</v>
      </c>
      <c r="E28" s="164">
        <v>395</v>
      </c>
      <c r="F28" s="164">
        <v>436</v>
      </c>
      <c r="G28" s="164">
        <v>630</v>
      </c>
      <c r="H28" s="164">
        <v>589</v>
      </c>
      <c r="I28" s="164">
        <v>1337</v>
      </c>
      <c r="J28" s="164">
        <v>300</v>
      </c>
      <c r="K28" s="164">
        <v>0</v>
      </c>
      <c r="L28" s="165">
        <v>0</v>
      </c>
      <c r="M28" s="334"/>
      <c r="N28" s="334"/>
      <c r="O28" s="124"/>
      <c r="P28" s="124"/>
      <c r="Q28" s="124"/>
      <c r="R28" s="124"/>
      <c r="S28" s="124"/>
      <c r="T28" s="124"/>
      <c r="U28" s="124"/>
      <c r="V28" s="124"/>
      <c r="W28" s="124"/>
      <c r="X28" s="124"/>
    </row>
    <row r="29" spans="1:24" ht="27.95" customHeight="1" x14ac:dyDescent="0.15">
      <c r="A29" s="160" t="s">
        <v>249</v>
      </c>
      <c r="B29" s="161">
        <f t="shared" si="2"/>
        <v>928</v>
      </c>
      <c r="C29" s="164">
        <v>8</v>
      </c>
      <c r="D29" s="164">
        <v>16</v>
      </c>
      <c r="E29" s="164">
        <v>25</v>
      </c>
      <c r="F29" s="164">
        <v>44</v>
      </c>
      <c r="G29" s="164">
        <v>135</v>
      </c>
      <c r="H29" s="164">
        <v>350</v>
      </c>
      <c r="I29" s="164">
        <v>0</v>
      </c>
      <c r="J29" s="164">
        <v>350</v>
      </c>
      <c r="K29" s="164">
        <v>0</v>
      </c>
      <c r="L29" s="165">
        <v>0</v>
      </c>
      <c r="M29" s="334"/>
      <c r="N29" s="334"/>
      <c r="O29" s="124"/>
      <c r="P29" s="124"/>
      <c r="Q29" s="124"/>
      <c r="R29" s="124"/>
      <c r="S29" s="124"/>
      <c r="T29" s="124"/>
      <c r="U29" s="124"/>
      <c r="V29" s="124"/>
      <c r="W29" s="124"/>
      <c r="X29" s="124"/>
    </row>
    <row r="30" spans="1:24" ht="27.95" customHeight="1" x14ac:dyDescent="0.15">
      <c r="A30" s="160" t="s">
        <v>254</v>
      </c>
      <c r="B30" s="161">
        <f t="shared" si="2"/>
        <v>3342</v>
      </c>
      <c r="C30" s="164">
        <v>232</v>
      </c>
      <c r="D30" s="164">
        <v>230</v>
      </c>
      <c r="E30" s="164">
        <v>310</v>
      </c>
      <c r="F30" s="164">
        <v>407</v>
      </c>
      <c r="G30" s="164">
        <v>518</v>
      </c>
      <c r="H30" s="164">
        <v>456</v>
      </c>
      <c r="I30" s="164">
        <v>889</v>
      </c>
      <c r="J30" s="164">
        <v>300</v>
      </c>
      <c r="K30" s="164">
        <v>0</v>
      </c>
      <c r="L30" s="165">
        <v>0</v>
      </c>
      <c r="M30" s="334"/>
      <c r="N30" s="334"/>
      <c r="O30" s="124"/>
      <c r="P30" s="124"/>
      <c r="Q30" s="124"/>
      <c r="R30" s="124"/>
      <c r="S30" s="124"/>
      <c r="T30" s="124"/>
      <c r="U30" s="124"/>
      <c r="V30" s="124"/>
      <c r="W30" s="124"/>
      <c r="X30" s="124"/>
    </row>
    <row r="31" spans="1:24" ht="27.95" customHeight="1" x14ac:dyDescent="0.15">
      <c r="A31" s="160" t="s">
        <v>245</v>
      </c>
      <c r="B31" s="161">
        <f t="shared" si="2"/>
        <v>4196</v>
      </c>
      <c r="C31" s="164">
        <v>53</v>
      </c>
      <c r="D31" s="164">
        <v>110</v>
      </c>
      <c r="E31" s="164">
        <v>144</v>
      </c>
      <c r="F31" s="164">
        <v>244</v>
      </c>
      <c r="G31" s="164">
        <v>443</v>
      </c>
      <c r="H31" s="164">
        <v>789</v>
      </c>
      <c r="I31" s="164">
        <v>2413</v>
      </c>
      <c r="J31" s="164">
        <v>0</v>
      </c>
      <c r="K31" s="164">
        <v>0</v>
      </c>
      <c r="L31" s="165">
        <v>0</v>
      </c>
      <c r="M31" s="334"/>
      <c r="N31" s="334"/>
      <c r="O31" s="124"/>
      <c r="P31" s="124"/>
      <c r="Q31" s="124"/>
      <c r="R31" s="124"/>
      <c r="S31" s="124"/>
      <c r="T31" s="124"/>
      <c r="U31" s="124"/>
      <c r="V31" s="124"/>
      <c r="W31" s="124"/>
      <c r="X31" s="124"/>
    </row>
    <row r="32" spans="1:24" ht="27.95" customHeight="1" x14ac:dyDescent="0.15">
      <c r="A32" s="160" t="s">
        <v>255</v>
      </c>
      <c r="B32" s="161">
        <f t="shared" si="2"/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5">
        <v>0</v>
      </c>
      <c r="M32" s="334"/>
      <c r="N32" s="334"/>
      <c r="O32" s="124"/>
      <c r="P32" s="124"/>
      <c r="Q32" s="124"/>
      <c r="R32" s="124"/>
      <c r="S32" s="124"/>
      <c r="T32" s="124"/>
      <c r="U32" s="124"/>
      <c r="V32" s="124"/>
      <c r="W32" s="124"/>
      <c r="X32" s="124"/>
    </row>
    <row r="33" spans="1:24" ht="27.95" customHeight="1" x14ac:dyDescent="0.15">
      <c r="A33" s="160" t="s">
        <v>239</v>
      </c>
      <c r="B33" s="161">
        <f t="shared" si="2"/>
        <v>2974</v>
      </c>
      <c r="C33" s="164">
        <v>128</v>
      </c>
      <c r="D33" s="164">
        <v>130</v>
      </c>
      <c r="E33" s="164">
        <v>322</v>
      </c>
      <c r="F33" s="164">
        <v>188</v>
      </c>
      <c r="G33" s="164">
        <v>330</v>
      </c>
      <c r="H33" s="164">
        <v>641</v>
      </c>
      <c r="I33" s="164">
        <v>1235</v>
      </c>
      <c r="J33" s="164">
        <v>0</v>
      </c>
      <c r="K33" s="164">
        <v>0</v>
      </c>
      <c r="L33" s="165">
        <v>0</v>
      </c>
      <c r="M33" s="334"/>
      <c r="N33" s="334"/>
      <c r="O33" s="124"/>
      <c r="P33" s="124"/>
      <c r="Q33" s="124"/>
      <c r="R33" s="124"/>
      <c r="S33" s="124"/>
      <c r="T33" s="124"/>
      <c r="U33" s="124"/>
      <c r="V33" s="124"/>
      <c r="W33" s="124"/>
      <c r="X33" s="124"/>
    </row>
    <row r="34" spans="1:24" ht="27.95" customHeight="1" x14ac:dyDescent="0.15">
      <c r="A34" s="160" t="s">
        <v>241</v>
      </c>
      <c r="B34" s="161">
        <f t="shared" si="2"/>
        <v>3617</v>
      </c>
      <c r="C34" s="164">
        <v>52</v>
      </c>
      <c r="D34" s="164">
        <v>83</v>
      </c>
      <c r="E34" s="164">
        <v>132</v>
      </c>
      <c r="F34" s="164">
        <v>92</v>
      </c>
      <c r="G34" s="164">
        <v>268</v>
      </c>
      <c r="H34" s="164">
        <v>680</v>
      </c>
      <c r="I34" s="164">
        <v>1360</v>
      </c>
      <c r="J34" s="164">
        <v>950</v>
      </c>
      <c r="K34" s="164">
        <v>0</v>
      </c>
      <c r="L34" s="165">
        <v>0</v>
      </c>
      <c r="M34" s="334"/>
      <c r="N34" s="334"/>
      <c r="O34" s="124"/>
      <c r="P34" s="124"/>
      <c r="Q34" s="124"/>
      <c r="R34" s="124"/>
      <c r="S34" s="124"/>
      <c r="T34" s="124"/>
      <c r="U34" s="124"/>
      <c r="V34" s="124"/>
      <c r="W34" s="124"/>
      <c r="X34" s="124"/>
    </row>
    <row r="35" spans="1:24" ht="27.95" customHeight="1" x14ac:dyDescent="0.15">
      <c r="A35" s="160" t="s">
        <v>252</v>
      </c>
      <c r="B35" s="161">
        <f t="shared" si="2"/>
        <v>8557</v>
      </c>
      <c r="C35" s="164">
        <v>198</v>
      </c>
      <c r="D35" s="164">
        <v>309</v>
      </c>
      <c r="E35" s="164">
        <v>424</v>
      </c>
      <c r="F35" s="164">
        <v>580</v>
      </c>
      <c r="G35" s="164">
        <v>810</v>
      </c>
      <c r="H35" s="164">
        <v>1724</v>
      </c>
      <c r="I35" s="164">
        <v>2562</v>
      </c>
      <c r="J35" s="164">
        <v>1450</v>
      </c>
      <c r="K35" s="164">
        <v>500</v>
      </c>
      <c r="L35" s="165">
        <v>0</v>
      </c>
      <c r="M35" s="334"/>
      <c r="N35" s="334"/>
      <c r="O35" s="124"/>
      <c r="P35" s="124"/>
      <c r="Q35" s="124"/>
      <c r="R35" s="124"/>
      <c r="S35" s="124"/>
      <c r="T35" s="124"/>
      <c r="U35" s="124"/>
      <c r="V35" s="124"/>
      <c r="W35" s="124"/>
      <c r="X35" s="124"/>
    </row>
    <row r="36" spans="1:24" ht="27.95" customHeight="1" x14ac:dyDescent="0.15">
      <c r="A36" s="160" t="s">
        <v>246</v>
      </c>
      <c r="B36" s="161">
        <f t="shared" si="2"/>
        <v>3337</v>
      </c>
      <c r="C36" s="164">
        <v>147</v>
      </c>
      <c r="D36" s="164">
        <v>211</v>
      </c>
      <c r="E36" s="164">
        <v>236</v>
      </c>
      <c r="F36" s="164">
        <v>260</v>
      </c>
      <c r="G36" s="164">
        <v>183</v>
      </c>
      <c r="H36" s="164">
        <v>370</v>
      </c>
      <c r="I36" s="164">
        <v>120</v>
      </c>
      <c r="J36" s="164">
        <v>310</v>
      </c>
      <c r="K36" s="164">
        <v>0</v>
      </c>
      <c r="L36" s="165">
        <v>1500</v>
      </c>
      <c r="M36" s="334"/>
      <c r="N36" s="334"/>
      <c r="O36" s="124"/>
      <c r="P36" s="124"/>
      <c r="Q36" s="124"/>
      <c r="R36" s="124"/>
      <c r="S36" s="124"/>
      <c r="T36" s="124"/>
      <c r="U36" s="124"/>
      <c r="V36" s="124"/>
      <c r="W36" s="124"/>
      <c r="X36" s="124"/>
    </row>
    <row r="37" spans="1:24" ht="27.95" customHeight="1" x14ac:dyDescent="0.15">
      <c r="A37" s="160" t="s">
        <v>253</v>
      </c>
      <c r="B37" s="161">
        <f t="shared" si="2"/>
        <v>2590</v>
      </c>
      <c r="C37" s="164">
        <v>98</v>
      </c>
      <c r="D37" s="164">
        <v>66</v>
      </c>
      <c r="E37" s="164">
        <v>164</v>
      </c>
      <c r="F37" s="164">
        <v>119</v>
      </c>
      <c r="G37" s="164">
        <v>139</v>
      </c>
      <c r="H37" s="164">
        <v>583</v>
      </c>
      <c r="I37" s="164">
        <v>150</v>
      </c>
      <c r="J37" s="164">
        <v>350</v>
      </c>
      <c r="K37" s="164">
        <v>921</v>
      </c>
      <c r="L37" s="165">
        <v>0</v>
      </c>
      <c r="M37" s="334"/>
      <c r="N37" s="33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27.95" customHeight="1" x14ac:dyDescent="0.15">
      <c r="A38" s="160" t="s">
        <v>251</v>
      </c>
      <c r="B38" s="161">
        <f t="shared" si="2"/>
        <v>5418</v>
      </c>
      <c r="C38" s="164">
        <v>247</v>
      </c>
      <c r="D38" s="164">
        <v>297</v>
      </c>
      <c r="E38" s="164">
        <v>439</v>
      </c>
      <c r="F38" s="164">
        <v>785</v>
      </c>
      <c r="G38" s="164">
        <v>632</v>
      </c>
      <c r="H38" s="164">
        <v>742</v>
      </c>
      <c r="I38" s="164">
        <v>1160</v>
      </c>
      <c r="J38" s="164">
        <v>1116</v>
      </c>
      <c r="K38" s="164">
        <v>0</v>
      </c>
      <c r="L38" s="165">
        <v>0</v>
      </c>
      <c r="M38" s="334"/>
      <c r="N38" s="334"/>
      <c r="O38" s="124"/>
      <c r="P38" s="124"/>
      <c r="Q38" s="124"/>
      <c r="R38" s="124"/>
      <c r="S38" s="124"/>
      <c r="T38" s="124"/>
      <c r="U38" s="124"/>
      <c r="V38" s="124"/>
      <c r="W38" s="124"/>
      <c r="X38" s="124"/>
    </row>
    <row r="39" spans="1:24" ht="27.95" customHeight="1" x14ac:dyDescent="0.15">
      <c r="A39" s="160" t="s">
        <v>242</v>
      </c>
      <c r="B39" s="161">
        <f t="shared" si="2"/>
        <v>4634</v>
      </c>
      <c r="C39" s="164">
        <v>89</v>
      </c>
      <c r="D39" s="164">
        <v>144</v>
      </c>
      <c r="E39" s="164">
        <v>222</v>
      </c>
      <c r="F39" s="164">
        <v>107</v>
      </c>
      <c r="G39" s="164">
        <v>253</v>
      </c>
      <c r="H39" s="164">
        <v>491</v>
      </c>
      <c r="I39" s="164">
        <v>1248</v>
      </c>
      <c r="J39" s="164">
        <v>0</v>
      </c>
      <c r="K39" s="164">
        <v>580</v>
      </c>
      <c r="L39" s="165">
        <v>1500</v>
      </c>
      <c r="M39" s="334"/>
      <c r="N39" s="33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27.95" customHeight="1" x14ac:dyDescent="0.15">
      <c r="A40" s="172" t="s">
        <v>247</v>
      </c>
      <c r="B40" s="167">
        <f t="shared" si="2"/>
        <v>1527</v>
      </c>
      <c r="C40" s="168">
        <v>207</v>
      </c>
      <c r="D40" s="168">
        <v>141</v>
      </c>
      <c r="E40" s="168">
        <v>168</v>
      </c>
      <c r="F40" s="168">
        <v>117</v>
      </c>
      <c r="G40" s="168">
        <v>120</v>
      </c>
      <c r="H40" s="168">
        <v>161</v>
      </c>
      <c r="I40" s="168">
        <v>613</v>
      </c>
      <c r="J40" s="168">
        <v>0</v>
      </c>
      <c r="K40" s="168">
        <v>0</v>
      </c>
      <c r="L40" s="169">
        <v>0</v>
      </c>
      <c r="M40" s="334"/>
      <c r="N40" s="33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  <row r="41" spans="1:24" ht="39.950000000000003" customHeight="1" x14ac:dyDescent="0.15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334"/>
      <c r="N41" s="334"/>
      <c r="O41" s="124"/>
      <c r="P41" s="124"/>
      <c r="Q41" s="124"/>
      <c r="R41" s="124"/>
      <c r="S41" s="124"/>
      <c r="T41" s="124"/>
      <c r="U41" s="124"/>
      <c r="V41" s="124"/>
      <c r="W41" s="124"/>
      <c r="X41" s="124"/>
    </row>
    <row r="42" spans="1:24" ht="39.950000000000003" customHeight="1" x14ac:dyDescent="0.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</row>
    <row r="43" spans="1:24" ht="39.950000000000003" customHeight="1" x14ac:dyDescent="0.15">
      <c r="A43" s="496" t="s">
        <v>333</v>
      </c>
      <c r="B43" s="496"/>
      <c r="C43" s="496"/>
      <c r="D43" s="496"/>
      <c r="E43" s="496"/>
      <c r="F43" s="171"/>
      <c r="G43" s="171"/>
      <c r="H43" s="171"/>
      <c r="I43" s="171"/>
      <c r="J43" s="171"/>
      <c r="K43" s="171"/>
      <c r="L43" s="171"/>
      <c r="M43" s="171"/>
      <c r="N43" s="171"/>
    </row>
    <row r="44" spans="1:24" ht="30" customHeight="1" x14ac:dyDescent="0.15">
      <c r="A44" s="502" t="s">
        <v>216</v>
      </c>
      <c r="B44" s="500" t="s">
        <v>145</v>
      </c>
      <c r="C44" s="500"/>
      <c r="D44" s="500"/>
      <c r="E44" s="500"/>
      <c r="F44" s="500"/>
      <c r="G44" s="500"/>
      <c r="H44" s="500"/>
      <c r="I44" s="500"/>
      <c r="J44" s="500"/>
      <c r="K44" s="500" t="s">
        <v>112</v>
      </c>
      <c r="L44" s="500"/>
      <c r="M44" s="501"/>
      <c r="N44" s="171"/>
    </row>
    <row r="45" spans="1:24" ht="30" customHeight="1" x14ac:dyDescent="0.15">
      <c r="A45" s="549"/>
      <c r="B45" s="540" t="s">
        <v>235</v>
      </c>
      <c r="C45" s="540"/>
      <c r="D45" s="540"/>
      <c r="E45" s="540" t="s">
        <v>98</v>
      </c>
      <c r="F45" s="540"/>
      <c r="G45" s="540"/>
      <c r="H45" s="540" t="s">
        <v>113</v>
      </c>
      <c r="I45" s="540"/>
      <c r="J45" s="540"/>
      <c r="K45" s="540" t="s">
        <v>197</v>
      </c>
      <c r="L45" s="550" t="s">
        <v>147</v>
      </c>
      <c r="M45" s="541" t="s">
        <v>234</v>
      </c>
      <c r="N45" s="171"/>
    </row>
    <row r="46" spans="1:24" ht="30" customHeight="1" x14ac:dyDescent="0.15">
      <c r="A46" s="503"/>
      <c r="B46" s="174" t="s">
        <v>232</v>
      </c>
      <c r="C46" s="174" t="s">
        <v>233</v>
      </c>
      <c r="D46" s="174" t="s">
        <v>235</v>
      </c>
      <c r="E46" s="174" t="s">
        <v>232</v>
      </c>
      <c r="F46" s="174" t="s">
        <v>233</v>
      </c>
      <c r="G46" s="174" t="s">
        <v>235</v>
      </c>
      <c r="H46" s="174" t="s">
        <v>232</v>
      </c>
      <c r="I46" s="174" t="s">
        <v>233</v>
      </c>
      <c r="J46" s="174" t="s">
        <v>235</v>
      </c>
      <c r="K46" s="542"/>
      <c r="L46" s="542"/>
      <c r="M46" s="543"/>
      <c r="N46" s="171"/>
    </row>
    <row r="47" spans="1:24" ht="30" customHeight="1" x14ac:dyDescent="0.15">
      <c r="A47" s="338" t="s">
        <v>235</v>
      </c>
      <c r="B47" s="339">
        <f t="shared" ref="B47:M47" si="4">SUM(B48:B62)</f>
        <v>34426</v>
      </c>
      <c r="C47" s="339">
        <f t="shared" si="4"/>
        <v>18966</v>
      </c>
      <c r="D47" s="339">
        <f t="shared" si="4"/>
        <v>53392</v>
      </c>
      <c r="E47" s="339">
        <f t="shared" si="4"/>
        <v>10125</v>
      </c>
      <c r="F47" s="339">
        <f t="shared" si="4"/>
        <v>7546</v>
      </c>
      <c r="G47" s="339">
        <f t="shared" si="4"/>
        <v>17671</v>
      </c>
      <c r="H47" s="339">
        <f t="shared" si="4"/>
        <v>24301</v>
      </c>
      <c r="I47" s="339">
        <f t="shared" si="4"/>
        <v>11420</v>
      </c>
      <c r="J47" s="339">
        <f t="shared" si="4"/>
        <v>35721</v>
      </c>
      <c r="K47" s="339">
        <f t="shared" si="4"/>
        <v>4117</v>
      </c>
      <c r="L47" s="339">
        <f t="shared" si="4"/>
        <v>49275</v>
      </c>
      <c r="M47" s="340">
        <f t="shared" si="4"/>
        <v>53392</v>
      </c>
      <c r="N47" s="180"/>
      <c r="O47" s="7"/>
    </row>
    <row r="48" spans="1:24" ht="27.95" customHeight="1" x14ac:dyDescent="0.15">
      <c r="A48" s="160" t="s">
        <v>256</v>
      </c>
      <c r="B48" s="161">
        <f t="shared" ref="B48:B62" si="5">SUM(E48,H48)</f>
        <v>2782</v>
      </c>
      <c r="C48" s="161">
        <f t="shared" ref="C48:C62" si="6">SUM(F48,I48)</f>
        <v>1322</v>
      </c>
      <c r="D48" s="205">
        <f t="shared" ref="D48:D62" si="7">SUM(B48:C48)</f>
        <v>4104</v>
      </c>
      <c r="E48" s="162">
        <v>1176</v>
      </c>
      <c r="F48" s="162">
        <v>560</v>
      </c>
      <c r="G48" s="161">
        <f t="shared" ref="G48:G61" si="8">SUM(E48:F48)</f>
        <v>1736</v>
      </c>
      <c r="H48" s="162">
        <v>1606</v>
      </c>
      <c r="I48" s="162">
        <v>762</v>
      </c>
      <c r="J48" s="161">
        <f t="shared" ref="J48:J61" si="9">SUM(H48:I48)</f>
        <v>2368</v>
      </c>
      <c r="K48" s="162">
        <v>320</v>
      </c>
      <c r="L48" s="162">
        <v>3784</v>
      </c>
      <c r="M48" s="341">
        <f t="shared" ref="M48:M62" si="10">SUM(K48:L48)</f>
        <v>4104</v>
      </c>
      <c r="N48" s="180"/>
      <c r="O48" s="7"/>
      <c r="Q48" s="7"/>
    </row>
    <row r="49" spans="1:20" ht="27.95" customHeight="1" x14ac:dyDescent="0.15">
      <c r="A49" s="160" t="s">
        <v>244</v>
      </c>
      <c r="B49" s="161">
        <f t="shared" si="5"/>
        <v>2781</v>
      </c>
      <c r="C49" s="161">
        <f t="shared" si="6"/>
        <v>1122</v>
      </c>
      <c r="D49" s="205">
        <f t="shared" si="7"/>
        <v>3903</v>
      </c>
      <c r="E49" s="164">
        <v>620</v>
      </c>
      <c r="F49" s="164">
        <v>391</v>
      </c>
      <c r="G49" s="161">
        <f t="shared" si="8"/>
        <v>1011</v>
      </c>
      <c r="H49" s="164">
        <v>2161</v>
      </c>
      <c r="I49" s="164">
        <v>731</v>
      </c>
      <c r="J49" s="161">
        <f t="shared" si="9"/>
        <v>2892</v>
      </c>
      <c r="K49" s="164">
        <v>57</v>
      </c>
      <c r="L49" s="164">
        <v>3846</v>
      </c>
      <c r="M49" s="341">
        <f t="shared" si="10"/>
        <v>3903</v>
      </c>
      <c r="N49" s="180"/>
      <c r="O49" s="7"/>
      <c r="Q49" s="7"/>
    </row>
    <row r="50" spans="1:20" ht="27.95" customHeight="1" x14ac:dyDescent="0.15">
      <c r="A50" s="160" t="s">
        <v>257</v>
      </c>
      <c r="B50" s="161">
        <f t="shared" si="5"/>
        <v>2554</v>
      </c>
      <c r="C50" s="161">
        <f t="shared" si="6"/>
        <v>1711</v>
      </c>
      <c r="D50" s="205">
        <f t="shared" si="7"/>
        <v>4265</v>
      </c>
      <c r="E50" s="164">
        <v>860</v>
      </c>
      <c r="F50" s="164">
        <v>635</v>
      </c>
      <c r="G50" s="161">
        <f t="shared" si="8"/>
        <v>1495</v>
      </c>
      <c r="H50" s="164">
        <v>1694</v>
      </c>
      <c r="I50" s="164">
        <v>1076</v>
      </c>
      <c r="J50" s="161">
        <f t="shared" si="9"/>
        <v>2770</v>
      </c>
      <c r="K50" s="164">
        <v>349</v>
      </c>
      <c r="L50" s="164">
        <v>3916</v>
      </c>
      <c r="M50" s="341">
        <f>SUM(K50:L50)</f>
        <v>4265</v>
      </c>
      <c r="N50" s="180"/>
      <c r="O50" s="7"/>
      <c r="Q50" s="7"/>
    </row>
    <row r="51" spans="1:20" ht="27.95" customHeight="1" x14ac:dyDescent="0.15">
      <c r="A51" s="160" t="s">
        <v>249</v>
      </c>
      <c r="B51" s="161">
        <f t="shared" si="5"/>
        <v>657</v>
      </c>
      <c r="C51" s="161">
        <f t="shared" si="6"/>
        <v>271</v>
      </c>
      <c r="D51" s="205">
        <f t="shared" si="7"/>
        <v>928</v>
      </c>
      <c r="E51" s="164">
        <v>43</v>
      </c>
      <c r="F51" s="164">
        <v>35</v>
      </c>
      <c r="G51" s="161">
        <f t="shared" si="8"/>
        <v>78</v>
      </c>
      <c r="H51" s="164">
        <v>614</v>
      </c>
      <c r="I51" s="164">
        <v>236</v>
      </c>
      <c r="J51" s="161">
        <f t="shared" si="9"/>
        <v>850</v>
      </c>
      <c r="K51" s="164">
        <v>24</v>
      </c>
      <c r="L51" s="164">
        <v>904</v>
      </c>
      <c r="M51" s="341">
        <f>SUM(K51:L51)</f>
        <v>928</v>
      </c>
      <c r="N51" s="180"/>
      <c r="O51" s="7"/>
      <c r="Q51" s="7"/>
    </row>
    <row r="52" spans="1:20" ht="27.95" customHeight="1" x14ac:dyDescent="0.15">
      <c r="A52" s="160" t="s">
        <v>254</v>
      </c>
      <c r="B52" s="161">
        <f t="shared" si="5"/>
        <v>2401</v>
      </c>
      <c r="C52" s="161">
        <f t="shared" si="6"/>
        <v>941</v>
      </c>
      <c r="D52" s="205">
        <f t="shared" si="7"/>
        <v>3342</v>
      </c>
      <c r="E52" s="164">
        <v>688</v>
      </c>
      <c r="F52" s="164">
        <v>343</v>
      </c>
      <c r="G52" s="161">
        <f t="shared" si="8"/>
        <v>1031</v>
      </c>
      <c r="H52" s="164">
        <v>1713</v>
      </c>
      <c r="I52" s="164">
        <v>598</v>
      </c>
      <c r="J52" s="161">
        <f t="shared" si="9"/>
        <v>2311</v>
      </c>
      <c r="K52" s="164">
        <v>262</v>
      </c>
      <c r="L52" s="164">
        <v>3080</v>
      </c>
      <c r="M52" s="341">
        <f>SUM(K52:L52)</f>
        <v>3342</v>
      </c>
      <c r="N52" s="180"/>
      <c r="O52" s="7"/>
      <c r="Q52" s="7"/>
    </row>
    <row r="53" spans="1:20" ht="27.95" customHeight="1" x14ac:dyDescent="0.15">
      <c r="A53" s="160" t="s">
        <v>245</v>
      </c>
      <c r="B53" s="161">
        <f t="shared" si="5"/>
        <v>2759</v>
      </c>
      <c r="C53" s="161">
        <f t="shared" si="6"/>
        <v>1437</v>
      </c>
      <c r="D53" s="161">
        <f t="shared" si="7"/>
        <v>4196</v>
      </c>
      <c r="E53" s="164">
        <v>671</v>
      </c>
      <c r="F53" s="164">
        <v>483</v>
      </c>
      <c r="G53" s="161">
        <f t="shared" si="8"/>
        <v>1154</v>
      </c>
      <c r="H53" s="164">
        <v>2088</v>
      </c>
      <c r="I53" s="164">
        <v>954</v>
      </c>
      <c r="J53" s="161">
        <f t="shared" si="9"/>
        <v>3042</v>
      </c>
      <c r="K53" s="164">
        <v>606</v>
      </c>
      <c r="L53" s="164">
        <v>3590</v>
      </c>
      <c r="M53" s="342">
        <f t="shared" si="10"/>
        <v>4196</v>
      </c>
      <c r="N53" s="180"/>
      <c r="O53" s="7"/>
      <c r="P53" s="7"/>
      <c r="Q53" s="7"/>
      <c r="R53" s="7"/>
      <c r="S53" s="7"/>
      <c r="T53" s="7"/>
    </row>
    <row r="54" spans="1:20" ht="27.95" customHeight="1" x14ac:dyDescent="0.15">
      <c r="A54" s="160" t="s">
        <v>255</v>
      </c>
      <c r="B54" s="161">
        <f t="shared" si="5"/>
        <v>0</v>
      </c>
      <c r="C54" s="161">
        <f t="shared" si="6"/>
        <v>0</v>
      </c>
      <c r="D54" s="161">
        <f t="shared" si="7"/>
        <v>0</v>
      </c>
      <c r="E54" s="164">
        <v>0</v>
      </c>
      <c r="F54" s="164">
        <v>0</v>
      </c>
      <c r="G54" s="161">
        <f t="shared" si="8"/>
        <v>0</v>
      </c>
      <c r="H54" s="164">
        <v>0</v>
      </c>
      <c r="I54" s="164">
        <v>0</v>
      </c>
      <c r="J54" s="161">
        <f t="shared" si="9"/>
        <v>0</v>
      </c>
      <c r="K54" s="164">
        <v>0</v>
      </c>
      <c r="L54" s="164">
        <v>0</v>
      </c>
      <c r="M54" s="342">
        <f t="shared" si="10"/>
        <v>0</v>
      </c>
      <c r="N54" s="180"/>
      <c r="O54" s="7"/>
      <c r="Q54" s="7"/>
    </row>
    <row r="55" spans="1:20" ht="27.95" customHeight="1" x14ac:dyDescent="0.15">
      <c r="A55" s="160" t="s">
        <v>239</v>
      </c>
      <c r="B55" s="161">
        <f t="shared" si="5"/>
        <v>1737</v>
      </c>
      <c r="C55" s="161">
        <f t="shared" si="6"/>
        <v>1237</v>
      </c>
      <c r="D55" s="161">
        <f t="shared" si="7"/>
        <v>2974</v>
      </c>
      <c r="E55" s="164">
        <v>528</v>
      </c>
      <c r="F55" s="164">
        <v>470</v>
      </c>
      <c r="G55" s="161">
        <f t="shared" si="8"/>
        <v>998</v>
      </c>
      <c r="H55" s="164">
        <v>1209</v>
      </c>
      <c r="I55" s="164">
        <v>767</v>
      </c>
      <c r="J55" s="161">
        <f t="shared" si="9"/>
        <v>1976</v>
      </c>
      <c r="K55" s="164">
        <v>180</v>
      </c>
      <c r="L55" s="164">
        <v>2794</v>
      </c>
      <c r="M55" s="342">
        <f t="shared" si="10"/>
        <v>2974</v>
      </c>
      <c r="N55" s="180"/>
      <c r="O55" s="7"/>
      <c r="P55" s="42"/>
      <c r="Q55" s="7"/>
      <c r="R55" s="42"/>
      <c r="S55" s="42"/>
    </row>
    <row r="56" spans="1:20" ht="27.95" customHeight="1" x14ac:dyDescent="0.15">
      <c r="A56" s="160" t="s">
        <v>241</v>
      </c>
      <c r="B56" s="161">
        <f t="shared" si="5"/>
        <v>2266</v>
      </c>
      <c r="C56" s="161">
        <f t="shared" si="6"/>
        <v>1351</v>
      </c>
      <c r="D56" s="205">
        <f t="shared" si="7"/>
        <v>3617</v>
      </c>
      <c r="E56" s="164">
        <v>808</v>
      </c>
      <c r="F56" s="164">
        <v>687</v>
      </c>
      <c r="G56" s="161">
        <f t="shared" si="8"/>
        <v>1495</v>
      </c>
      <c r="H56" s="164">
        <v>1458</v>
      </c>
      <c r="I56" s="164">
        <v>664</v>
      </c>
      <c r="J56" s="161">
        <f t="shared" si="9"/>
        <v>2122</v>
      </c>
      <c r="K56" s="164">
        <v>346</v>
      </c>
      <c r="L56" s="164">
        <v>3271</v>
      </c>
      <c r="M56" s="341">
        <f t="shared" si="10"/>
        <v>3617</v>
      </c>
      <c r="N56" s="180"/>
      <c r="O56" s="7"/>
      <c r="Q56" s="7"/>
    </row>
    <row r="57" spans="1:20" ht="27.95" customHeight="1" x14ac:dyDescent="0.15">
      <c r="A57" s="160" t="s">
        <v>252</v>
      </c>
      <c r="B57" s="161">
        <f t="shared" si="5"/>
        <v>5658</v>
      </c>
      <c r="C57" s="161">
        <f t="shared" si="6"/>
        <v>2899</v>
      </c>
      <c r="D57" s="161">
        <f t="shared" si="7"/>
        <v>8557</v>
      </c>
      <c r="E57" s="164">
        <v>1405</v>
      </c>
      <c r="F57" s="164">
        <v>955</v>
      </c>
      <c r="G57" s="161">
        <f t="shared" si="8"/>
        <v>2360</v>
      </c>
      <c r="H57" s="164">
        <v>4253</v>
      </c>
      <c r="I57" s="164">
        <v>1944</v>
      </c>
      <c r="J57" s="161">
        <f t="shared" si="9"/>
        <v>6197</v>
      </c>
      <c r="K57" s="164">
        <v>0</v>
      </c>
      <c r="L57" s="164">
        <v>8557</v>
      </c>
      <c r="M57" s="341">
        <f t="shared" si="10"/>
        <v>8557</v>
      </c>
      <c r="N57" s="180"/>
      <c r="O57" s="7"/>
      <c r="Q57" s="7"/>
    </row>
    <row r="58" spans="1:20" ht="27.95" customHeight="1" x14ac:dyDescent="0.15">
      <c r="A58" s="160" t="s">
        <v>246</v>
      </c>
      <c r="B58" s="161">
        <f t="shared" si="5"/>
        <v>2045</v>
      </c>
      <c r="C58" s="161">
        <f t="shared" si="6"/>
        <v>1292</v>
      </c>
      <c r="D58" s="161">
        <f t="shared" si="7"/>
        <v>3337</v>
      </c>
      <c r="E58" s="164">
        <v>694</v>
      </c>
      <c r="F58" s="164">
        <v>595</v>
      </c>
      <c r="G58" s="161">
        <f t="shared" si="8"/>
        <v>1289</v>
      </c>
      <c r="H58" s="164">
        <v>1351</v>
      </c>
      <c r="I58" s="164">
        <v>697</v>
      </c>
      <c r="J58" s="161">
        <f t="shared" si="9"/>
        <v>2048</v>
      </c>
      <c r="K58" s="164">
        <v>213</v>
      </c>
      <c r="L58" s="164">
        <v>3124</v>
      </c>
      <c r="M58" s="341">
        <f t="shared" si="10"/>
        <v>3337</v>
      </c>
      <c r="N58" s="180"/>
      <c r="O58" s="7"/>
      <c r="Q58" s="7"/>
    </row>
    <row r="59" spans="1:20" ht="27.95" customHeight="1" x14ac:dyDescent="0.15">
      <c r="A59" s="160" t="s">
        <v>253</v>
      </c>
      <c r="B59" s="161">
        <f t="shared" si="5"/>
        <v>1547</v>
      </c>
      <c r="C59" s="161">
        <f t="shared" si="6"/>
        <v>1043</v>
      </c>
      <c r="D59" s="161">
        <f t="shared" si="7"/>
        <v>2590</v>
      </c>
      <c r="E59" s="164">
        <v>549</v>
      </c>
      <c r="F59" s="164">
        <v>444</v>
      </c>
      <c r="G59" s="161">
        <f t="shared" si="8"/>
        <v>993</v>
      </c>
      <c r="H59" s="164">
        <v>998</v>
      </c>
      <c r="I59" s="164">
        <v>599</v>
      </c>
      <c r="J59" s="161">
        <f t="shared" si="9"/>
        <v>1597</v>
      </c>
      <c r="K59" s="164">
        <v>60</v>
      </c>
      <c r="L59" s="164">
        <v>2530</v>
      </c>
      <c r="M59" s="341">
        <f t="shared" si="10"/>
        <v>2590</v>
      </c>
      <c r="N59" s="180"/>
      <c r="O59" s="7"/>
      <c r="Q59" s="7"/>
    </row>
    <row r="60" spans="1:20" ht="27.95" customHeight="1" x14ac:dyDescent="0.15">
      <c r="A60" s="160" t="s">
        <v>251</v>
      </c>
      <c r="B60" s="161">
        <f t="shared" si="5"/>
        <v>3659</v>
      </c>
      <c r="C60" s="161">
        <f t="shared" si="6"/>
        <v>1759</v>
      </c>
      <c r="D60" s="161">
        <f t="shared" si="7"/>
        <v>5418</v>
      </c>
      <c r="E60" s="164">
        <v>978</v>
      </c>
      <c r="F60" s="164">
        <v>665</v>
      </c>
      <c r="G60" s="161">
        <f t="shared" si="8"/>
        <v>1643</v>
      </c>
      <c r="H60" s="164">
        <v>2681</v>
      </c>
      <c r="I60" s="164">
        <v>1094</v>
      </c>
      <c r="J60" s="161">
        <f t="shared" si="9"/>
        <v>3775</v>
      </c>
      <c r="K60" s="164">
        <v>60</v>
      </c>
      <c r="L60" s="164">
        <v>5358</v>
      </c>
      <c r="M60" s="342">
        <f t="shared" si="10"/>
        <v>5418</v>
      </c>
      <c r="N60" s="180"/>
      <c r="O60" s="7"/>
      <c r="Q60" s="7"/>
    </row>
    <row r="61" spans="1:20" ht="27.95" customHeight="1" x14ac:dyDescent="0.15">
      <c r="A61" s="160" t="s">
        <v>242</v>
      </c>
      <c r="B61" s="161">
        <f t="shared" si="5"/>
        <v>2514</v>
      </c>
      <c r="C61" s="161">
        <f t="shared" si="6"/>
        <v>2120</v>
      </c>
      <c r="D61" s="161">
        <f t="shared" si="7"/>
        <v>4634</v>
      </c>
      <c r="E61" s="164">
        <v>908</v>
      </c>
      <c r="F61" s="164">
        <v>1114</v>
      </c>
      <c r="G61" s="161">
        <f t="shared" si="8"/>
        <v>2022</v>
      </c>
      <c r="H61" s="164">
        <v>1606</v>
      </c>
      <c r="I61" s="164">
        <v>1006</v>
      </c>
      <c r="J61" s="161">
        <f t="shared" si="9"/>
        <v>2612</v>
      </c>
      <c r="K61" s="164">
        <v>1606</v>
      </c>
      <c r="L61" s="164">
        <v>3028</v>
      </c>
      <c r="M61" s="342">
        <f t="shared" si="10"/>
        <v>4634</v>
      </c>
      <c r="N61" s="180"/>
      <c r="O61" s="7"/>
      <c r="Q61" s="7"/>
    </row>
    <row r="62" spans="1:20" ht="27.95" customHeight="1" x14ac:dyDescent="0.15">
      <c r="A62" s="172" t="s">
        <v>247</v>
      </c>
      <c r="B62" s="167">
        <f t="shared" si="5"/>
        <v>1066</v>
      </c>
      <c r="C62" s="167">
        <f t="shared" si="6"/>
        <v>461</v>
      </c>
      <c r="D62" s="343">
        <f t="shared" si="7"/>
        <v>1527</v>
      </c>
      <c r="E62" s="168">
        <v>197</v>
      </c>
      <c r="F62" s="168">
        <v>169</v>
      </c>
      <c r="G62" s="167">
        <f>SUM(E62:F62)</f>
        <v>366</v>
      </c>
      <c r="H62" s="168">
        <v>869</v>
      </c>
      <c r="I62" s="168">
        <v>292</v>
      </c>
      <c r="J62" s="167">
        <f>SUM(H62:I62)</f>
        <v>1161</v>
      </c>
      <c r="K62" s="168">
        <v>34</v>
      </c>
      <c r="L62" s="168">
        <v>1493</v>
      </c>
      <c r="M62" s="344">
        <f t="shared" si="10"/>
        <v>1527</v>
      </c>
      <c r="N62" s="180"/>
      <c r="O62" s="7"/>
      <c r="Q62" s="7"/>
    </row>
    <row r="63" spans="1:20" ht="27.95" customHeight="1" x14ac:dyDescent="0.1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</row>
    <row r="64" spans="1:20" ht="27.95" customHeight="1" x14ac:dyDescent="0.1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</row>
    <row r="65" spans="1:14" ht="27.95" customHeight="1" x14ac:dyDescent="0.1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</row>
    <row r="66" spans="1:14" ht="27.95" customHeight="1" x14ac:dyDescent="0.1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</row>
    <row r="67" spans="1:14" ht="27.95" customHeight="1" x14ac:dyDescent="0.1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</row>
    <row r="68" spans="1:14" ht="27.95" customHeight="1" x14ac:dyDescent="0.1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</row>
    <row r="69" spans="1:14" ht="27.95" customHeight="1" x14ac:dyDescent="0.1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</row>
    <row r="70" spans="1:14" ht="27.95" customHeight="1" x14ac:dyDescent="0.15"/>
    <row r="71" spans="1:14" ht="27.95" customHeight="1" x14ac:dyDescent="0.15"/>
  </sheetData>
  <mergeCells count="18">
    <mergeCell ref="K23:L23"/>
    <mergeCell ref="A2:C2"/>
    <mergeCell ref="A3:D3"/>
    <mergeCell ref="K3:L3"/>
    <mergeCell ref="A1:L1"/>
    <mergeCell ref="A21:L21"/>
    <mergeCell ref="A22:C22"/>
    <mergeCell ref="A23:D23"/>
    <mergeCell ref="K45:K46"/>
    <mergeCell ref="L45:L46"/>
    <mergeCell ref="K44:M44"/>
    <mergeCell ref="M45:M46"/>
    <mergeCell ref="A43:E43"/>
    <mergeCell ref="A44:A46"/>
    <mergeCell ref="B44:J44"/>
    <mergeCell ref="B45:D45"/>
    <mergeCell ref="E45:G45"/>
    <mergeCell ref="H45:J45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1"/>
  <dimension ref="A1:IV94"/>
  <sheetViews>
    <sheetView showGridLines="0" topLeftCell="A49" zoomScale="70" zoomScaleNormal="70" workbookViewId="0">
      <selection activeCell="H13" sqref="H13"/>
    </sheetView>
  </sheetViews>
  <sheetFormatPr defaultColWidth="9.109375" defaultRowHeight="14.25" x14ac:dyDescent="0.15"/>
  <cols>
    <col min="1" max="16" width="16" style="1" customWidth="1"/>
    <col min="17" max="256" width="9.109375" style="1"/>
  </cols>
  <sheetData>
    <row r="1" spans="1:24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56"/>
    </row>
    <row r="2" spans="1:24" ht="39.950000000000003" customHeight="1" x14ac:dyDescent="0.15">
      <c r="A2" s="489" t="s">
        <v>85</v>
      </c>
      <c r="B2" s="489"/>
      <c r="C2" s="489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39.950000000000003" customHeight="1" thickBot="1" x14ac:dyDescent="0.3">
      <c r="A3" s="496" t="s">
        <v>39</v>
      </c>
      <c r="B3" s="496"/>
      <c r="C3" s="496"/>
      <c r="D3" s="496"/>
      <c r="E3" s="171"/>
      <c r="F3" s="171"/>
      <c r="G3" s="171"/>
      <c r="H3" s="171"/>
      <c r="I3" s="171"/>
      <c r="J3" s="171"/>
      <c r="K3" s="497" t="s">
        <v>138</v>
      </c>
      <c r="L3" s="497"/>
      <c r="M3" s="345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30" customHeight="1" thickBot="1" x14ac:dyDescent="0.2">
      <c r="A4" s="153" t="s">
        <v>216</v>
      </c>
      <c r="B4" s="154" t="s">
        <v>234</v>
      </c>
      <c r="C4" s="154" t="s">
        <v>189</v>
      </c>
      <c r="D4" s="154" t="s">
        <v>191</v>
      </c>
      <c r="E4" s="154" t="s">
        <v>72</v>
      </c>
      <c r="F4" s="154" t="s">
        <v>89</v>
      </c>
      <c r="G4" s="154" t="s">
        <v>100</v>
      </c>
      <c r="H4" s="154" t="s">
        <v>77</v>
      </c>
      <c r="I4" s="154" t="s">
        <v>97</v>
      </c>
      <c r="J4" s="154" t="s">
        <v>99</v>
      </c>
      <c r="K4" s="154" t="s">
        <v>79</v>
      </c>
      <c r="L4" s="156" t="s">
        <v>111</v>
      </c>
      <c r="M4" s="337"/>
      <c r="N4" s="125"/>
      <c r="O4" s="125"/>
      <c r="P4" s="125"/>
      <c r="Q4" s="125"/>
      <c r="R4" s="125"/>
      <c r="S4" s="125"/>
      <c r="T4" s="125"/>
      <c r="U4" s="125"/>
      <c r="V4" s="125"/>
      <c r="W4" s="126"/>
      <c r="X4" s="126"/>
    </row>
    <row r="5" spans="1:24" ht="30" customHeight="1" thickTop="1" x14ac:dyDescent="0.15">
      <c r="A5" s="157" t="s">
        <v>235</v>
      </c>
      <c r="B5" s="158">
        <f t="shared" ref="B5:B20" si="0">SUM(C5:L5)</f>
        <v>4</v>
      </c>
      <c r="C5" s="158">
        <f t="shared" ref="C5:L5" si="1">SUM(C6:C20)</f>
        <v>1</v>
      </c>
      <c r="D5" s="158">
        <f t="shared" si="1"/>
        <v>0</v>
      </c>
      <c r="E5" s="158">
        <f t="shared" si="1"/>
        <v>2</v>
      </c>
      <c r="F5" s="158">
        <f t="shared" si="1"/>
        <v>1</v>
      </c>
      <c r="G5" s="158">
        <f t="shared" si="1"/>
        <v>0</v>
      </c>
      <c r="H5" s="158">
        <f t="shared" si="1"/>
        <v>0</v>
      </c>
      <c r="I5" s="158">
        <f t="shared" si="1"/>
        <v>0</v>
      </c>
      <c r="J5" s="158">
        <f t="shared" si="1"/>
        <v>0</v>
      </c>
      <c r="K5" s="158">
        <f t="shared" si="1"/>
        <v>0</v>
      </c>
      <c r="L5" s="159">
        <f t="shared" si="1"/>
        <v>0</v>
      </c>
      <c r="M5" s="34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27.95" customHeight="1" x14ac:dyDescent="0.15">
      <c r="A6" s="160" t="s">
        <v>256</v>
      </c>
      <c r="B6" s="161">
        <f t="shared" si="0"/>
        <v>0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63">
        <v>0</v>
      </c>
      <c r="M6" s="345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27.95" customHeight="1" x14ac:dyDescent="0.15">
      <c r="A7" s="160" t="s">
        <v>244</v>
      </c>
      <c r="B7" s="161">
        <f t="shared" si="0"/>
        <v>2</v>
      </c>
      <c r="C7" s="162">
        <v>1</v>
      </c>
      <c r="D7" s="162">
        <v>0</v>
      </c>
      <c r="E7" s="162">
        <v>0</v>
      </c>
      <c r="F7" s="162">
        <v>1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3">
        <v>0</v>
      </c>
      <c r="M7" s="345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27.95" customHeight="1" x14ac:dyDescent="0.15">
      <c r="A8" s="160" t="s">
        <v>257</v>
      </c>
      <c r="B8" s="161">
        <f t="shared" si="0"/>
        <v>0</v>
      </c>
      <c r="C8" s="162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3">
        <v>0</v>
      </c>
      <c r="M8" s="345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27.95" customHeight="1" x14ac:dyDescent="0.15">
      <c r="A9" s="160" t="s">
        <v>249</v>
      </c>
      <c r="B9" s="161">
        <f t="shared" si="0"/>
        <v>0</v>
      </c>
      <c r="C9" s="162">
        <v>0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3">
        <v>0</v>
      </c>
      <c r="M9" s="345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27.95" customHeight="1" x14ac:dyDescent="0.15">
      <c r="A10" s="160" t="s">
        <v>254</v>
      </c>
      <c r="B10" s="161">
        <f t="shared" si="0"/>
        <v>0</v>
      </c>
      <c r="C10" s="162">
        <v>0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3">
        <v>0</v>
      </c>
      <c r="M10" s="345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27.95" customHeight="1" x14ac:dyDescent="0.15">
      <c r="A11" s="160" t="s">
        <v>245</v>
      </c>
      <c r="B11" s="161">
        <f t="shared" si="0"/>
        <v>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3">
        <v>0</v>
      </c>
      <c r="M11" s="345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27.95" customHeight="1" x14ac:dyDescent="0.15">
      <c r="A12" s="160" t="s">
        <v>255</v>
      </c>
      <c r="B12" s="161">
        <f t="shared" si="0"/>
        <v>0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3">
        <v>0</v>
      </c>
      <c r="M12" s="345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27.95" customHeight="1" x14ac:dyDescent="0.15">
      <c r="A13" s="160" t="s">
        <v>239</v>
      </c>
      <c r="B13" s="161">
        <f t="shared" si="0"/>
        <v>0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3">
        <v>0</v>
      </c>
      <c r="M13" s="345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27.95" customHeight="1" x14ac:dyDescent="0.15">
      <c r="A14" s="160" t="s">
        <v>241</v>
      </c>
      <c r="B14" s="161">
        <f t="shared" si="0"/>
        <v>0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3">
        <v>0</v>
      </c>
      <c r="M14" s="345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27.95" customHeight="1" x14ac:dyDescent="0.15">
      <c r="A15" s="160" t="s">
        <v>252</v>
      </c>
      <c r="B15" s="161">
        <f t="shared" si="0"/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3">
        <v>0</v>
      </c>
      <c r="M15" s="345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27.95" customHeight="1" x14ac:dyDescent="0.15">
      <c r="A16" s="160" t="s">
        <v>246</v>
      </c>
      <c r="B16" s="161">
        <f t="shared" si="0"/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5">
        <v>0</v>
      </c>
      <c r="M16" s="345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7.95" customHeight="1" x14ac:dyDescent="0.15">
      <c r="A17" s="160" t="s">
        <v>253</v>
      </c>
      <c r="B17" s="161">
        <f t="shared" si="0"/>
        <v>1</v>
      </c>
      <c r="C17" s="164">
        <v>0</v>
      </c>
      <c r="D17" s="164">
        <v>0</v>
      </c>
      <c r="E17" s="164">
        <v>1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5">
        <v>0</v>
      </c>
      <c r="M17" s="345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</row>
    <row r="18" spans="1:24" ht="27.95" customHeight="1" x14ac:dyDescent="0.15">
      <c r="A18" s="160" t="s">
        <v>251</v>
      </c>
      <c r="B18" s="161">
        <f t="shared" si="0"/>
        <v>1</v>
      </c>
      <c r="C18" s="164">
        <v>0</v>
      </c>
      <c r="D18" s="164">
        <v>0</v>
      </c>
      <c r="E18" s="164">
        <v>1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5">
        <v>0</v>
      </c>
      <c r="M18" s="345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</row>
    <row r="19" spans="1:24" ht="27.95" customHeight="1" x14ac:dyDescent="0.15">
      <c r="A19" s="160" t="s">
        <v>242</v>
      </c>
      <c r="B19" s="161">
        <f t="shared" si="0"/>
        <v>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5">
        <v>0</v>
      </c>
      <c r="M19" s="345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</row>
    <row r="20" spans="1:24" ht="27.95" customHeight="1" thickBot="1" x14ac:dyDescent="0.2">
      <c r="A20" s="172" t="s">
        <v>247</v>
      </c>
      <c r="B20" s="167">
        <f t="shared" si="0"/>
        <v>0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v>0</v>
      </c>
      <c r="M20" s="345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</row>
    <row r="21" spans="1:24" ht="39.950000000000003" customHeight="1" x14ac:dyDescent="0.15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345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spans="1:24" ht="39.950000000000003" customHeight="1" x14ac:dyDescent="0.1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345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</row>
    <row r="23" spans="1:24" ht="39.950000000000003" customHeight="1" thickBot="1" x14ac:dyDescent="0.3">
      <c r="A23" s="496" t="s">
        <v>34</v>
      </c>
      <c r="B23" s="496"/>
      <c r="C23" s="496"/>
      <c r="D23" s="496"/>
      <c r="E23" s="171"/>
      <c r="F23" s="171"/>
      <c r="G23" s="171"/>
      <c r="H23" s="171"/>
      <c r="I23" s="171"/>
      <c r="J23" s="171"/>
      <c r="K23" s="497" t="s">
        <v>127</v>
      </c>
      <c r="L23" s="497"/>
      <c r="M23" s="34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  <row r="24" spans="1:24" ht="30" customHeight="1" thickBot="1" x14ac:dyDescent="0.2">
      <c r="A24" s="153" t="s">
        <v>216</v>
      </c>
      <c r="B24" s="154" t="s">
        <v>234</v>
      </c>
      <c r="C24" s="154" t="s">
        <v>189</v>
      </c>
      <c r="D24" s="154" t="s">
        <v>191</v>
      </c>
      <c r="E24" s="154" t="s">
        <v>72</v>
      </c>
      <c r="F24" s="154" t="s">
        <v>89</v>
      </c>
      <c r="G24" s="154" t="s">
        <v>100</v>
      </c>
      <c r="H24" s="154" t="s">
        <v>77</v>
      </c>
      <c r="I24" s="154" t="s">
        <v>97</v>
      </c>
      <c r="J24" s="154" t="s">
        <v>99</v>
      </c>
      <c r="K24" s="346" t="s">
        <v>79</v>
      </c>
      <c r="L24" s="156" t="s">
        <v>111</v>
      </c>
      <c r="M24" s="337"/>
      <c r="N24" s="125"/>
      <c r="O24" s="125"/>
      <c r="P24" s="125"/>
      <c r="Q24" s="125"/>
      <c r="R24" s="125"/>
      <c r="S24" s="125"/>
      <c r="T24" s="125"/>
      <c r="U24" s="125"/>
      <c r="V24" s="125"/>
      <c r="W24" s="126"/>
      <c r="X24" s="126"/>
    </row>
    <row r="25" spans="1:24" ht="30" customHeight="1" thickTop="1" x14ac:dyDescent="0.15">
      <c r="A25" s="157" t="s">
        <v>235</v>
      </c>
      <c r="B25" s="158">
        <f t="shared" ref="B25:B40" si="2">SUM(C25:L25)</f>
        <v>58</v>
      </c>
      <c r="C25" s="158">
        <f t="shared" ref="C25:L25" si="3">SUM(C26:C40)</f>
        <v>3</v>
      </c>
      <c r="D25" s="158">
        <f t="shared" si="3"/>
        <v>0</v>
      </c>
      <c r="E25" s="158">
        <f t="shared" si="3"/>
        <v>30</v>
      </c>
      <c r="F25" s="158">
        <f t="shared" si="3"/>
        <v>25</v>
      </c>
      <c r="G25" s="158">
        <f t="shared" si="3"/>
        <v>0</v>
      </c>
      <c r="H25" s="158">
        <f t="shared" si="3"/>
        <v>0</v>
      </c>
      <c r="I25" s="158">
        <f t="shared" si="3"/>
        <v>0</v>
      </c>
      <c r="J25" s="158">
        <f t="shared" si="3"/>
        <v>0</v>
      </c>
      <c r="K25" s="158">
        <f t="shared" si="3"/>
        <v>0</v>
      </c>
      <c r="L25" s="159">
        <f t="shared" si="3"/>
        <v>0</v>
      </c>
      <c r="M25" s="345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</row>
    <row r="26" spans="1:24" ht="27.95" customHeight="1" x14ac:dyDescent="0.15">
      <c r="A26" s="160" t="s">
        <v>256</v>
      </c>
      <c r="B26" s="161">
        <f t="shared" si="2"/>
        <v>0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3">
        <v>0</v>
      </c>
      <c r="M26" s="345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</row>
    <row r="27" spans="1:24" ht="27.95" customHeight="1" x14ac:dyDescent="0.15">
      <c r="A27" s="160" t="s">
        <v>244</v>
      </c>
      <c r="B27" s="161">
        <f t="shared" si="2"/>
        <v>28</v>
      </c>
      <c r="C27" s="162">
        <v>3</v>
      </c>
      <c r="D27" s="162">
        <v>0</v>
      </c>
      <c r="E27" s="162">
        <v>0</v>
      </c>
      <c r="F27" s="162">
        <v>25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3">
        <v>0</v>
      </c>
      <c r="M27" s="345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</row>
    <row r="28" spans="1:24" ht="27.95" customHeight="1" x14ac:dyDescent="0.15">
      <c r="A28" s="160" t="s">
        <v>257</v>
      </c>
      <c r="B28" s="161">
        <f t="shared" si="2"/>
        <v>0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3">
        <v>0</v>
      </c>
      <c r="M28" s="345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1:24" ht="27.95" customHeight="1" x14ac:dyDescent="0.15">
      <c r="A29" s="160" t="s">
        <v>249</v>
      </c>
      <c r="B29" s="161">
        <f t="shared" si="2"/>
        <v>0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3">
        <v>0</v>
      </c>
      <c r="M29" s="345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</row>
    <row r="30" spans="1:24" ht="27.95" customHeight="1" x14ac:dyDescent="0.15">
      <c r="A30" s="160" t="s">
        <v>254</v>
      </c>
      <c r="B30" s="161">
        <f t="shared" si="2"/>
        <v>0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3">
        <v>0</v>
      </c>
      <c r="M30" s="345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</row>
    <row r="31" spans="1:24" ht="27.95" customHeight="1" x14ac:dyDescent="0.15">
      <c r="A31" s="160" t="s">
        <v>245</v>
      </c>
      <c r="B31" s="161">
        <f t="shared" si="2"/>
        <v>0</v>
      </c>
      <c r="C31" s="162">
        <v>0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3">
        <v>0</v>
      </c>
      <c r="M31" s="345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</row>
    <row r="32" spans="1:24" ht="27.95" customHeight="1" x14ac:dyDescent="0.15">
      <c r="A32" s="160" t="s">
        <v>255</v>
      </c>
      <c r="B32" s="161">
        <f t="shared" si="2"/>
        <v>0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3">
        <v>0</v>
      </c>
      <c r="M32" s="345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</row>
    <row r="33" spans="1:24" ht="27.95" customHeight="1" x14ac:dyDescent="0.15">
      <c r="A33" s="160" t="s">
        <v>239</v>
      </c>
      <c r="B33" s="161">
        <f t="shared" si="2"/>
        <v>0</v>
      </c>
      <c r="C33" s="162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3">
        <v>0</v>
      </c>
      <c r="M33" s="345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</row>
    <row r="34" spans="1:24" ht="27.95" customHeight="1" x14ac:dyDescent="0.15">
      <c r="A34" s="160" t="s">
        <v>241</v>
      </c>
      <c r="B34" s="161">
        <f t="shared" si="2"/>
        <v>0</v>
      </c>
      <c r="C34" s="162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2">
        <v>0</v>
      </c>
      <c r="L34" s="163">
        <v>0</v>
      </c>
      <c r="M34" s="345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</row>
    <row r="35" spans="1:24" ht="27.95" customHeight="1" x14ac:dyDescent="0.15">
      <c r="A35" s="160" t="s">
        <v>252</v>
      </c>
      <c r="B35" s="161">
        <f t="shared" si="2"/>
        <v>0</v>
      </c>
      <c r="C35" s="162">
        <v>0</v>
      </c>
      <c r="D35" s="162">
        <v>0</v>
      </c>
      <c r="E35" s="162">
        <v>0</v>
      </c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3">
        <v>0</v>
      </c>
      <c r="M35" s="345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</row>
    <row r="36" spans="1:24" ht="27.95" customHeight="1" x14ac:dyDescent="0.15">
      <c r="A36" s="160" t="s">
        <v>246</v>
      </c>
      <c r="B36" s="161">
        <f t="shared" si="2"/>
        <v>0</v>
      </c>
      <c r="C36" s="164">
        <v>0</v>
      </c>
      <c r="D36" s="164">
        <v>0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5">
        <v>0</v>
      </c>
      <c r="M36" s="345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</row>
    <row r="37" spans="1:24" ht="27.95" customHeight="1" x14ac:dyDescent="0.15">
      <c r="A37" s="160" t="s">
        <v>253</v>
      </c>
      <c r="B37" s="161">
        <f t="shared" si="2"/>
        <v>14</v>
      </c>
      <c r="C37" s="164">
        <v>0</v>
      </c>
      <c r="D37" s="164">
        <v>0</v>
      </c>
      <c r="E37" s="164">
        <v>14</v>
      </c>
      <c r="F37" s="164">
        <v>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5">
        <v>0</v>
      </c>
      <c r="M37" s="345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</row>
    <row r="38" spans="1:24" ht="27.95" customHeight="1" x14ac:dyDescent="0.15">
      <c r="A38" s="160" t="s">
        <v>251</v>
      </c>
      <c r="B38" s="161">
        <f t="shared" si="2"/>
        <v>16</v>
      </c>
      <c r="C38" s="164">
        <v>0</v>
      </c>
      <c r="D38" s="164">
        <v>0</v>
      </c>
      <c r="E38" s="164">
        <v>16</v>
      </c>
      <c r="F38" s="164">
        <v>0</v>
      </c>
      <c r="G38" s="164">
        <v>0</v>
      </c>
      <c r="H38" s="164">
        <v>0</v>
      </c>
      <c r="I38" s="164">
        <v>0</v>
      </c>
      <c r="J38" s="164">
        <v>0</v>
      </c>
      <c r="K38" s="164">
        <v>0</v>
      </c>
      <c r="L38" s="165">
        <v>0</v>
      </c>
      <c r="M38" s="345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</row>
    <row r="39" spans="1:24" ht="27.95" customHeight="1" x14ac:dyDescent="0.15">
      <c r="A39" s="160" t="s">
        <v>242</v>
      </c>
      <c r="B39" s="161">
        <f t="shared" si="2"/>
        <v>0</v>
      </c>
      <c r="C39" s="164">
        <v>0</v>
      </c>
      <c r="D39" s="164">
        <v>0</v>
      </c>
      <c r="E39" s="164">
        <v>0</v>
      </c>
      <c r="F39" s="164">
        <v>0</v>
      </c>
      <c r="G39" s="164">
        <v>0</v>
      </c>
      <c r="H39" s="164">
        <v>0</v>
      </c>
      <c r="I39" s="164">
        <v>0</v>
      </c>
      <c r="J39" s="164">
        <v>0</v>
      </c>
      <c r="K39" s="164">
        <v>0</v>
      </c>
      <c r="L39" s="165">
        <v>0</v>
      </c>
      <c r="M39" s="345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</row>
    <row r="40" spans="1:24" ht="27.95" customHeight="1" thickBot="1" x14ac:dyDescent="0.2">
      <c r="A40" s="172" t="s">
        <v>247</v>
      </c>
      <c r="B40" s="167">
        <f t="shared" si="2"/>
        <v>0</v>
      </c>
      <c r="C40" s="168">
        <v>0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169">
        <v>0</v>
      </c>
      <c r="M40" s="345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</row>
    <row r="41" spans="1:24" ht="39.950000000000003" customHeight="1" x14ac:dyDescent="0.1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345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</row>
    <row r="42" spans="1:24" ht="39.950000000000003" customHeight="1" x14ac:dyDescent="0.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345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</row>
    <row r="43" spans="1:24" ht="39.950000000000003" customHeight="1" x14ac:dyDescent="0.1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345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</row>
    <row r="44" spans="1:24" ht="39.950000000000003" customHeight="1" thickBot="1" x14ac:dyDescent="0.3">
      <c r="A44" s="496" t="s">
        <v>267</v>
      </c>
      <c r="B44" s="496"/>
      <c r="C44" s="496"/>
      <c r="D44" s="496"/>
      <c r="E44" s="496"/>
      <c r="F44" s="171"/>
      <c r="G44" s="171"/>
      <c r="H44" s="171"/>
      <c r="I44" s="171"/>
      <c r="J44" s="171"/>
      <c r="K44" s="171"/>
      <c r="L44" s="171"/>
      <c r="M44" s="182" t="s">
        <v>127</v>
      </c>
    </row>
    <row r="45" spans="1:24" ht="30" customHeight="1" x14ac:dyDescent="0.15">
      <c r="A45" s="502" t="s">
        <v>216</v>
      </c>
      <c r="B45" s="500" t="s">
        <v>145</v>
      </c>
      <c r="C45" s="500"/>
      <c r="D45" s="500"/>
      <c r="E45" s="500"/>
      <c r="F45" s="500"/>
      <c r="G45" s="500"/>
      <c r="H45" s="500"/>
      <c r="I45" s="500"/>
      <c r="J45" s="511"/>
      <c r="K45" s="546" t="s">
        <v>112</v>
      </c>
      <c r="L45" s="500"/>
      <c r="M45" s="501"/>
    </row>
    <row r="46" spans="1:24" ht="30" customHeight="1" x14ac:dyDescent="0.15">
      <c r="A46" s="549"/>
      <c r="B46" s="540" t="s">
        <v>235</v>
      </c>
      <c r="C46" s="540"/>
      <c r="D46" s="540"/>
      <c r="E46" s="540" t="s">
        <v>98</v>
      </c>
      <c r="F46" s="540"/>
      <c r="G46" s="540"/>
      <c r="H46" s="540" t="s">
        <v>113</v>
      </c>
      <c r="I46" s="540"/>
      <c r="J46" s="551"/>
      <c r="K46" s="544" t="s">
        <v>187</v>
      </c>
      <c r="L46" s="550" t="s">
        <v>171</v>
      </c>
      <c r="M46" s="541" t="s">
        <v>235</v>
      </c>
    </row>
    <row r="47" spans="1:24" ht="30" customHeight="1" x14ac:dyDescent="0.15">
      <c r="A47" s="503"/>
      <c r="B47" s="174" t="s">
        <v>232</v>
      </c>
      <c r="C47" s="174" t="s">
        <v>233</v>
      </c>
      <c r="D47" s="174" t="s">
        <v>235</v>
      </c>
      <c r="E47" s="174" t="s">
        <v>232</v>
      </c>
      <c r="F47" s="174" t="s">
        <v>233</v>
      </c>
      <c r="G47" s="174" t="s">
        <v>235</v>
      </c>
      <c r="H47" s="174" t="s">
        <v>232</v>
      </c>
      <c r="I47" s="174" t="s">
        <v>233</v>
      </c>
      <c r="J47" s="222" t="s">
        <v>235</v>
      </c>
      <c r="K47" s="545"/>
      <c r="L47" s="542"/>
      <c r="M47" s="543"/>
    </row>
    <row r="48" spans="1:24" ht="30" customHeight="1" x14ac:dyDescent="0.15">
      <c r="A48" s="347" t="s">
        <v>235</v>
      </c>
      <c r="B48" s="161">
        <f>SUM(B49:B63)</f>
        <v>43</v>
      </c>
      <c r="C48" s="161">
        <f>SUM(C49:C63)</f>
        <v>15</v>
      </c>
      <c r="D48" s="161">
        <f t="shared" ref="D48:D63" si="4">SUM(B48:C48)</f>
        <v>58</v>
      </c>
      <c r="E48" s="161">
        <f>SUM(E49:E63)</f>
        <v>10</v>
      </c>
      <c r="F48" s="161">
        <f>SUM(F49:F63)</f>
        <v>5</v>
      </c>
      <c r="G48" s="161">
        <f t="shared" ref="G48:G63" si="5">SUM(E48:F48)</f>
        <v>15</v>
      </c>
      <c r="H48" s="161">
        <f>SUM(H49:H63)</f>
        <v>33</v>
      </c>
      <c r="I48" s="161">
        <f>SUM(I49:I63)</f>
        <v>10</v>
      </c>
      <c r="J48" s="348">
        <f t="shared" ref="J48:J63" si="6">SUM(H48:I48)</f>
        <v>43</v>
      </c>
      <c r="K48" s="332">
        <f>SUM(K49:K63)</f>
        <v>0</v>
      </c>
      <c r="L48" s="161">
        <f>SUM(L49:L63)</f>
        <v>58</v>
      </c>
      <c r="M48" s="209">
        <f t="shared" ref="M48:M63" si="7">SUM(K48:L48)</f>
        <v>58</v>
      </c>
      <c r="N48" s="7"/>
      <c r="O48" s="7"/>
    </row>
    <row r="49" spans="1:15" ht="27.95" customHeight="1" x14ac:dyDescent="0.15">
      <c r="A49" s="160" t="s">
        <v>256</v>
      </c>
      <c r="B49" s="176">
        <f t="shared" ref="B49:B63" si="8">SUM(E49,H49)</f>
        <v>0</v>
      </c>
      <c r="C49" s="176">
        <f t="shared" ref="C49:C63" si="9">SUM(F49,I49)</f>
        <v>0</v>
      </c>
      <c r="D49" s="176">
        <f t="shared" si="4"/>
        <v>0</v>
      </c>
      <c r="E49" s="164">
        <v>0</v>
      </c>
      <c r="F49" s="164">
        <v>0</v>
      </c>
      <c r="G49" s="176">
        <f t="shared" si="5"/>
        <v>0</v>
      </c>
      <c r="H49" s="164">
        <v>0</v>
      </c>
      <c r="I49" s="164">
        <v>0</v>
      </c>
      <c r="J49" s="349">
        <f t="shared" si="6"/>
        <v>0</v>
      </c>
      <c r="K49" s="350">
        <v>0</v>
      </c>
      <c r="L49" s="164">
        <v>0</v>
      </c>
      <c r="M49" s="177">
        <f t="shared" si="7"/>
        <v>0</v>
      </c>
      <c r="N49" s="7"/>
      <c r="O49" s="7"/>
    </row>
    <row r="50" spans="1:15" ht="27.95" customHeight="1" x14ac:dyDescent="0.15">
      <c r="A50" s="160" t="s">
        <v>244</v>
      </c>
      <c r="B50" s="176">
        <f t="shared" si="8"/>
        <v>24</v>
      </c>
      <c r="C50" s="176">
        <f t="shared" si="9"/>
        <v>4</v>
      </c>
      <c r="D50" s="176">
        <f t="shared" si="4"/>
        <v>28</v>
      </c>
      <c r="E50" s="164">
        <v>6</v>
      </c>
      <c r="F50" s="164">
        <v>2</v>
      </c>
      <c r="G50" s="176">
        <f t="shared" si="5"/>
        <v>8</v>
      </c>
      <c r="H50" s="164">
        <v>18</v>
      </c>
      <c r="I50" s="164">
        <v>2</v>
      </c>
      <c r="J50" s="349">
        <f t="shared" si="6"/>
        <v>20</v>
      </c>
      <c r="K50" s="350">
        <v>0</v>
      </c>
      <c r="L50" s="164">
        <v>28</v>
      </c>
      <c r="M50" s="177">
        <f t="shared" si="7"/>
        <v>28</v>
      </c>
      <c r="N50" s="7"/>
      <c r="O50" s="7"/>
    </row>
    <row r="51" spans="1:15" ht="27.95" customHeight="1" x14ac:dyDescent="0.15">
      <c r="A51" s="160" t="s">
        <v>257</v>
      </c>
      <c r="B51" s="176">
        <f t="shared" si="8"/>
        <v>0</v>
      </c>
      <c r="C51" s="176">
        <f t="shared" si="9"/>
        <v>0</v>
      </c>
      <c r="D51" s="176">
        <f t="shared" si="4"/>
        <v>0</v>
      </c>
      <c r="E51" s="164">
        <v>0</v>
      </c>
      <c r="F51" s="164">
        <v>0</v>
      </c>
      <c r="G51" s="176">
        <f t="shared" si="5"/>
        <v>0</v>
      </c>
      <c r="H51" s="164">
        <v>0</v>
      </c>
      <c r="I51" s="164">
        <v>0</v>
      </c>
      <c r="J51" s="349">
        <f t="shared" si="6"/>
        <v>0</v>
      </c>
      <c r="K51" s="350">
        <v>0</v>
      </c>
      <c r="L51" s="164">
        <v>0</v>
      </c>
      <c r="M51" s="177">
        <f t="shared" si="7"/>
        <v>0</v>
      </c>
      <c r="N51" s="7"/>
      <c r="O51" s="7"/>
    </row>
    <row r="52" spans="1:15" ht="27.95" customHeight="1" x14ac:dyDescent="0.15">
      <c r="A52" s="160" t="s">
        <v>249</v>
      </c>
      <c r="B52" s="176">
        <f t="shared" si="8"/>
        <v>0</v>
      </c>
      <c r="C52" s="176">
        <f t="shared" si="9"/>
        <v>0</v>
      </c>
      <c r="D52" s="176">
        <f t="shared" si="4"/>
        <v>0</v>
      </c>
      <c r="E52" s="164">
        <v>0</v>
      </c>
      <c r="F52" s="164">
        <v>0</v>
      </c>
      <c r="G52" s="176">
        <f t="shared" si="5"/>
        <v>0</v>
      </c>
      <c r="H52" s="164">
        <v>0</v>
      </c>
      <c r="I52" s="164">
        <v>0</v>
      </c>
      <c r="J52" s="349">
        <f t="shared" si="6"/>
        <v>0</v>
      </c>
      <c r="K52" s="350">
        <v>0</v>
      </c>
      <c r="L52" s="164">
        <v>0</v>
      </c>
      <c r="M52" s="177">
        <f t="shared" si="7"/>
        <v>0</v>
      </c>
      <c r="N52" s="7"/>
      <c r="O52" s="7"/>
    </row>
    <row r="53" spans="1:15" ht="27.95" customHeight="1" x14ac:dyDescent="0.15">
      <c r="A53" s="160" t="s">
        <v>254</v>
      </c>
      <c r="B53" s="176">
        <f t="shared" si="8"/>
        <v>0</v>
      </c>
      <c r="C53" s="176">
        <f t="shared" si="9"/>
        <v>0</v>
      </c>
      <c r="D53" s="176">
        <f t="shared" si="4"/>
        <v>0</v>
      </c>
      <c r="E53" s="164">
        <v>0</v>
      </c>
      <c r="F53" s="164">
        <v>0</v>
      </c>
      <c r="G53" s="176">
        <f t="shared" si="5"/>
        <v>0</v>
      </c>
      <c r="H53" s="164">
        <v>0</v>
      </c>
      <c r="I53" s="164">
        <v>0</v>
      </c>
      <c r="J53" s="349">
        <f t="shared" si="6"/>
        <v>0</v>
      </c>
      <c r="K53" s="350">
        <v>0</v>
      </c>
      <c r="L53" s="164">
        <v>0</v>
      </c>
      <c r="M53" s="177">
        <f t="shared" si="7"/>
        <v>0</v>
      </c>
      <c r="N53" s="7"/>
      <c r="O53" s="7"/>
    </row>
    <row r="54" spans="1:15" ht="27.95" customHeight="1" x14ac:dyDescent="0.15">
      <c r="A54" s="160" t="s">
        <v>245</v>
      </c>
      <c r="B54" s="176">
        <f t="shared" si="8"/>
        <v>0</v>
      </c>
      <c r="C54" s="176">
        <f t="shared" si="9"/>
        <v>0</v>
      </c>
      <c r="D54" s="176">
        <f t="shared" si="4"/>
        <v>0</v>
      </c>
      <c r="E54" s="164">
        <v>0</v>
      </c>
      <c r="F54" s="164">
        <v>0</v>
      </c>
      <c r="G54" s="176">
        <f t="shared" si="5"/>
        <v>0</v>
      </c>
      <c r="H54" s="164">
        <v>0</v>
      </c>
      <c r="I54" s="164">
        <v>0</v>
      </c>
      <c r="J54" s="349">
        <f t="shared" si="6"/>
        <v>0</v>
      </c>
      <c r="K54" s="350">
        <v>0</v>
      </c>
      <c r="L54" s="164">
        <v>0</v>
      </c>
      <c r="M54" s="177">
        <f t="shared" si="7"/>
        <v>0</v>
      </c>
      <c r="N54" s="7"/>
      <c r="O54" s="7"/>
    </row>
    <row r="55" spans="1:15" ht="27.95" customHeight="1" x14ac:dyDescent="0.15">
      <c r="A55" s="160" t="s">
        <v>255</v>
      </c>
      <c r="B55" s="176">
        <f t="shared" si="8"/>
        <v>0</v>
      </c>
      <c r="C55" s="176">
        <f t="shared" si="9"/>
        <v>0</v>
      </c>
      <c r="D55" s="176">
        <f t="shared" si="4"/>
        <v>0</v>
      </c>
      <c r="E55" s="164">
        <v>0</v>
      </c>
      <c r="F55" s="164">
        <v>0</v>
      </c>
      <c r="G55" s="176">
        <f t="shared" si="5"/>
        <v>0</v>
      </c>
      <c r="H55" s="164">
        <v>0</v>
      </c>
      <c r="I55" s="164">
        <v>0</v>
      </c>
      <c r="J55" s="349">
        <f t="shared" si="6"/>
        <v>0</v>
      </c>
      <c r="K55" s="350">
        <v>0</v>
      </c>
      <c r="L55" s="164">
        <v>0</v>
      </c>
      <c r="M55" s="177">
        <f t="shared" si="7"/>
        <v>0</v>
      </c>
      <c r="N55" s="7"/>
      <c r="O55" s="7"/>
    </row>
    <row r="56" spans="1:15" ht="27.95" customHeight="1" x14ac:dyDescent="0.15">
      <c r="A56" s="160" t="s">
        <v>239</v>
      </c>
      <c r="B56" s="176">
        <f t="shared" si="8"/>
        <v>0</v>
      </c>
      <c r="C56" s="176">
        <f t="shared" si="9"/>
        <v>0</v>
      </c>
      <c r="D56" s="176">
        <f t="shared" si="4"/>
        <v>0</v>
      </c>
      <c r="E56" s="164">
        <v>0</v>
      </c>
      <c r="F56" s="164">
        <v>0</v>
      </c>
      <c r="G56" s="176">
        <f>SUM(E56:F56)</f>
        <v>0</v>
      </c>
      <c r="H56" s="164">
        <v>0</v>
      </c>
      <c r="I56" s="164">
        <v>0</v>
      </c>
      <c r="J56" s="349">
        <f>SUM(H56:I56)</f>
        <v>0</v>
      </c>
      <c r="K56" s="350">
        <v>0</v>
      </c>
      <c r="L56" s="164">
        <v>0</v>
      </c>
      <c r="M56" s="177">
        <f>SUM(K56:L56)</f>
        <v>0</v>
      </c>
      <c r="N56" s="7"/>
      <c r="O56" s="7"/>
    </row>
    <row r="57" spans="1:15" ht="27.95" customHeight="1" x14ac:dyDescent="0.15">
      <c r="A57" s="160" t="s">
        <v>241</v>
      </c>
      <c r="B57" s="176">
        <f t="shared" si="8"/>
        <v>0</v>
      </c>
      <c r="C57" s="176">
        <f t="shared" si="9"/>
        <v>0</v>
      </c>
      <c r="D57" s="176">
        <f t="shared" si="4"/>
        <v>0</v>
      </c>
      <c r="E57" s="164">
        <v>0</v>
      </c>
      <c r="F57" s="164">
        <v>0</v>
      </c>
      <c r="G57" s="176">
        <f t="shared" si="5"/>
        <v>0</v>
      </c>
      <c r="H57" s="164">
        <v>0</v>
      </c>
      <c r="I57" s="164">
        <v>0</v>
      </c>
      <c r="J57" s="349">
        <f t="shared" si="6"/>
        <v>0</v>
      </c>
      <c r="K57" s="350">
        <v>0</v>
      </c>
      <c r="L57" s="164">
        <v>0</v>
      </c>
      <c r="M57" s="177">
        <f t="shared" si="7"/>
        <v>0</v>
      </c>
      <c r="N57" s="7"/>
      <c r="O57" s="7"/>
    </row>
    <row r="58" spans="1:15" ht="27.95" customHeight="1" x14ac:dyDescent="0.15">
      <c r="A58" s="160" t="s">
        <v>252</v>
      </c>
      <c r="B58" s="176">
        <f t="shared" si="8"/>
        <v>0</v>
      </c>
      <c r="C58" s="176">
        <f t="shared" si="9"/>
        <v>0</v>
      </c>
      <c r="D58" s="176">
        <f t="shared" si="4"/>
        <v>0</v>
      </c>
      <c r="E58" s="164">
        <v>0</v>
      </c>
      <c r="F58" s="164">
        <v>0</v>
      </c>
      <c r="G58" s="176">
        <f t="shared" si="5"/>
        <v>0</v>
      </c>
      <c r="H58" s="164">
        <v>0</v>
      </c>
      <c r="I58" s="164">
        <v>0</v>
      </c>
      <c r="J58" s="349">
        <f t="shared" si="6"/>
        <v>0</v>
      </c>
      <c r="K58" s="350">
        <v>0</v>
      </c>
      <c r="L58" s="164">
        <v>0</v>
      </c>
      <c r="M58" s="177">
        <f t="shared" si="7"/>
        <v>0</v>
      </c>
      <c r="N58" s="7"/>
      <c r="O58" s="7"/>
    </row>
    <row r="59" spans="1:15" ht="27.95" customHeight="1" x14ac:dyDescent="0.15">
      <c r="A59" s="160" t="s">
        <v>246</v>
      </c>
      <c r="B59" s="176">
        <f t="shared" si="8"/>
        <v>0</v>
      </c>
      <c r="C59" s="176">
        <f t="shared" si="9"/>
        <v>0</v>
      </c>
      <c r="D59" s="176">
        <f t="shared" si="4"/>
        <v>0</v>
      </c>
      <c r="E59" s="164">
        <v>0</v>
      </c>
      <c r="F59" s="164">
        <v>0</v>
      </c>
      <c r="G59" s="176">
        <f t="shared" si="5"/>
        <v>0</v>
      </c>
      <c r="H59" s="164">
        <v>0</v>
      </c>
      <c r="I59" s="164">
        <v>0</v>
      </c>
      <c r="J59" s="349">
        <f t="shared" si="6"/>
        <v>0</v>
      </c>
      <c r="K59" s="350">
        <v>0</v>
      </c>
      <c r="L59" s="164">
        <v>0</v>
      </c>
      <c r="M59" s="177">
        <f t="shared" si="7"/>
        <v>0</v>
      </c>
      <c r="N59" s="7"/>
      <c r="O59" s="7"/>
    </row>
    <row r="60" spans="1:15" ht="27.95" customHeight="1" x14ac:dyDescent="0.15">
      <c r="A60" s="160" t="s">
        <v>253</v>
      </c>
      <c r="B60" s="176">
        <f t="shared" si="8"/>
        <v>11</v>
      </c>
      <c r="C60" s="176">
        <f t="shared" si="9"/>
        <v>3</v>
      </c>
      <c r="D60" s="176">
        <f t="shared" si="4"/>
        <v>14</v>
      </c>
      <c r="E60" s="164">
        <v>4</v>
      </c>
      <c r="F60" s="164">
        <v>3</v>
      </c>
      <c r="G60" s="176">
        <f t="shared" si="5"/>
        <v>7</v>
      </c>
      <c r="H60" s="164">
        <v>7</v>
      </c>
      <c r="I60" s="164">
        <v>0</v>
      </c>
      <c r="J60" s="349">
        <f t="shared" si="6"/>
        <v>7</v>
      </c>
      <c r="K60" s="350">
        <v>0</v>
      </c>
      <c r="L60" s="164">
        <v>14</v>
      </c>
      <c r="M60" s="177">
        <f t="shared" si="7"/>
        <v>14</v>
      </c>
      <c r="N60" s="7"/>
      <c r="O60" s="7"/>
    </row>
    <row r="61" spans="1:15" ht="27.95" customHeight="1" x14ac:dyDescent="0.15">
      <c r="A61" s="160" t="s">
        <v>251</v>
      </c>
      <c r="B61" s="176">
        <f t="shared" si="8"/>
        <v>8</v>
      </c>
      <c r="C61" s="176">
        <f t="shared" si="9"/>
        <v>8</v>
      </c>
      <c r="D61" s="176">
        <f t="shared" si="4"/>
        <v>16</v>
      </c>
      <c r="E61" s="164">
        <v>0</v>
      </c>
      <c r="F61" s="164">
        <v>0</v>
      </c>
      <c r="G61" s="176">
        <f t="shared" si="5"/>
        <v>0</v>
      </c>
      <c r="H61" s="164">
        <v>8</v>
      </c>
      <c r="I61" s="164">
        <v>8</v>
      </c>
      <c r="J61" s="349">
        <f t="shared" si="6"/>
        <v>16</v>
      </c>
      <c r="K61" s="350">
        <v>0</v>
      </c>
      <c r="L61" s="164">
        <v>16</v>
      </c>
      <c r="M61" s="177">
        <f t="shared" si="7"/>
        <v>16</v>
      </c>
      <c r="N61" s="7"/>
      <c r="O61" s="7"/>
    </row>
    <row r="62" spans="1:15" ht="27.95" customHeight="1" x14ac:dyDescent="0.15">
      <c r="A62" s="160" t="s">
        <v>242</v>
      </c>
      <c r="B62" s="176">
        <f t="shared" si="8"/>
        <v>0</v>
      </c>
      <c r="C62" s="176">
        <f t="shared" si="9"/>
        <v>0</v>
      </c>
      <c r="D62" s="176">
        <f t="shared" si="4"/>
        <v>0</v>
      </c>
      <c r="E62" s="164">
        <v>0</v>
      </c>
      <c r="F62" s="164">
        <v>0</v>
      </c>
      <c r="G62" s="176">
        <f t="shared" si="5"/>
        <v>0</v>
      </c>
      <c r="H62" s="164">
        <v>0</v>
      </c>
      <c r="I62" s="164">
        <v>0</v>
      </c>
      <c r="J62" s="349">
        <f t="shared" si="6"/>
        <v>0</v>
      </c>
      <c r="K62" s="350">
        <v>0</v>
      </c>
      <c r="L62" s="164">
        <v>0</v>
      </c>
      <c r="M62" s="177">
        <f t="shared" si="7"/>
        <v>0</v>
      </c>
      <c r="N62" s="7"/>
      <c r="O62" s="7"/>
    </row>
    <row r="63" spans="1:15" ht="27.95" customHeight="1" x14ac:dyDescent="0.15">
      <c r="A63" s="172" t="s">
        <v>247</v>
      </c>
      <c r="B63" s="178">
        <f t="shared" si="8"/>
        <v>0</v>
      </c>
      <c r="C63" s="178">
        <f t="shared" si="9"/>
        <v>0</v>
      </c>
      <c r="D63" s="178">
        <f t="shared" si="4"/>
        <v>0</v>
      </c>
      <c r="E63" s="168">
        <v>0</v>
      </c>
      <c r="F63" s="168">
        <v>0</v>
      </c>
      <c r="G63" s="178">
        <f t="shared" si="5"/>
        <v>0</v>
      </c>
      <c r="H63" s="168">
        <v>0</v>
      </c>
      <c r="I63" s="168">
        <v>0</v>
      </c>
      <c r="J63" s="351">
        <f t="shared" si="6"/>
        <v>0</v>
      </c>
      <c r="K63" s="352">
        <v>0</v>
      </c>
      <c r="L63" s="168">
        <v>0</v>
      </c>
      <c r="M63" s="179">
        <f t="shared" si="7"/>
        <v>0</v>
      </c>
      <c r="N63" s="7"/>
      <c r="O63" s="7"/>
    </row>
    <row r="64" spans="1:15" ht="20.25" x14ac:dyDescent="0.1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</row>
    <row r="65" spans="1:13" ht="20.25" x14ac:dyDescent="0.1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</row>
    <row r="66" spans="1:13" ht="20.25" x14ac:dyDescent="0.1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</row>
    <row r="67" spans="1:13" ht="20.25" x14ac:dyDescent="0.1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</row>
    <row r="68" spans="1:13" ht="20.25" x14ac:dyDescent="0.1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</row>
    <row r="69" spans="1:13" ht="20.25" x14ac:dyDescent="0.1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</row>
    <row r="70" spans="1:13" ht="20.25" x14ac:dyDescent="0.1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</row>
    <row r="71" spans="1:13" ht="20.25" x14ac:dyDescent="0.1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</row>
    <row r="72" spans="1:13" ht="20.25" x14ac:dyDescent="0.1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</row>
    <row r="73" spans="1:13" ht="20.25" x14ac:dyDescent="0.1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</row>
    <row r="74" spans="1:13" ht="20.25" x14ac:dyDescent="0.1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</row>
    <row r="75" spans="1:13" ht="20.25" x14ac:dyDescent="0.1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</row>
    <row r="76" spans="1:13" ht="20.25" x14ac:dyDescent="0.15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</row>
    <row r="77" spans="1:13" ht="20.25" x14ac:dyDescent="0.15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</row>
    <row r="78" spans="1:13" ht="20.25" x14ac:dyDescent="0.1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</row>
    <row r="79" spans="1:13" ht="20.25" x14ac:dyDescent="0.15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</row>
    <row r="80" spans="1:13" ht="20.25" x14ac:dyDescent="0.1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</row>
    <row r="81" spans="1:13" ht="20.25" x14ac:dyDescent="0.1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</row>
    <row r="82" spans="1:13" ht="20.25" x14ac:dyDescent="0.15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</row>
    <row r="83" spans="1:13" ht="20.25" x14ac:dyDescent="0.1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</row>
    <row r="84" spans="1:13" ht="20.25" x14ac:dyDescent="0.1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</row>
    <row r="85" spans="1:13" ht="20.25" x14ac:dyDescent="0.1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</row>
    <row r="86" spans="1:13" ht="20.25" x14ac:dyDescent="0.1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</row>
    <row r="87" spans="1:13" ht="20.25" x14ac:dyDescent="0.1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</row>
    <row r="88" spans="1:13" ht="20.25" x14ac:dyDescent="0.1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</row>
    <row r="89" spans="1:13" ht="20.25" x14ac:dyDescent="0.1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</row>
    <row r="90" spans="1:13" ht="20.25" x14ac:dyDescent="0.1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3" ht="20.25" x14ac:dyDescent="0.1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</row>
    <row r="92" spans="1:13" ht="20.25" x14ac:dyDescent="0.1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</row>
    <row r="93" spans="1:13" ht="20.25" x14ac:dyDescent="0.1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</row>
    <row r="94" spans="1:13" ht="20.25" x14ac:dyDescent="0.1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</row>
  </sheetData>
  <mergeCells count="16">
    <mergeCell ref="A1:L1"/>
    <mergeCell ref="A44:E44"/>
    <mergeCell ref="A45:A47"/>
    <mergeCell ref="B45:J45"/>
    <mergeCell ref="K45:M45"/>
    <mergeCell ref="B46:D46"/>
    <mergeCell ref="E46:G46"/>
    <mergeCell ref="H46:J46"/>
    <mergeCell ref="K46:K47"/>
    <mergeCell ref="L46:L47"/>
    <mergeCell ref="M46:M47"/>
    <mergeCell ref="A23:D23"/>
    <mergeCell ref="K23:L23"/>
    <mergeCell ref="A2:C2"/>
    <mergeCell ref="A3:D3"/>
    <mergeCell ref="K3:L3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N56"/>
  <sheetViews>
    <sheetView showGridLines="0" zoomScale="70" zoomScaleNormal="70" workbookViewId="0">
      <selection activeCell="K12" sqref="K12"/>
    </sheetView>
  </sheetViews>
  <sheetFormatPr defaultColWidth="9.109375" defaultRowHeight="14.25" x14ac:dyDescent="0.15"/>
  <cols>
    <col min="1" max="20" width="16" style="1" customWidth="1"/>
    <col min="21" max="248" width="9.109375" style="1"/>
  </cols>
  <sheetData>
    <row r="1" spans="1:17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7" ht="39.950000000000003" customHeight="1" x14ac:dyDescent="0.15">
      <c r="A2" s="489" t="s">
        <v>321</v>
      </c>
      <c r="B2" s="489"/>
      <c r="C2" s="489"/>
    </row>
    <row r="3" spans="1:17" ht="39.950000000000003" customHeight="1" x14ac:dyDescent="0.25">
      <c r="A3" s="496" t="s">
        <v>266</v>
      </c>
      <c r="B3" s="496"/>
      <c r="C3" s="496"/>
      <c r="D3" s="496"/>
      <c r="E3" s="496"/>
      <c r="F3" s="496"/>
      <c r="G3" s="171"/>
      <c r="H3" s="171"/>
      <c r="I3" s="182"/>
      <c r="J3" s="171"/>
      <c r="K3" s="171"/>
      <c r="L3" s="171"/>
      <c r="M3" s="171"/>
      <c r="N3" s="171"/>
      <c r="O3" s="171"/>
      <c r="P3" s="171"/>
      <c r="Q3" s="171"/>
    </row>
    <row r="4" spans="1:17" ht="30" customHeight="1" x14ac:dyDescent="0.15">
      <c r="A4" s="502" t="s">
        <v>216</v>
      </c>
      <c r="B4" s="500" t="s">
        <v>19</v>
      </c>
      <c r="C4" s="500"/>
      <c r="D4" s="500"/>
      <c r="E4" s="500"/>
      <c r="F4" s="500"/>
      <c r="G4" s="500"/>
      <c r="H4" s="500"/>
      <c r="I4" s="501"/>
      <c r="J4" s="547" t="s">
        <v>17</v>
      </c>
      <c r="K4" s="512"/>
      <c r="L4" s="512"/>
      <c r="M4" s="512"/>
      <c r="N4" s="512"/>
      <c r="O4" s="512"/>
      <c r="P4" s="512"/>
      <c r="Q4" s="548"/>
    </row>
    <row r="5" spans="1:17" ht="45.95" customHeight="1" x14ac:dyDescent="0.15">
      <c r="A5" s="503"/>
      <c r="B5" s="174" t="s">
        <v>234</v>
      </c>
      <c r="C5" s="174" t="s">
        <v>190</v>
      </c>
      <c r="D5" s="174" t="s">
        <v>87</v>
      </c>
      <c r="E5" s="322" t="s">
        <v>77</v>
      </c>
      <c r="F5" s="322" t="s">
        <v>135</v>
      </c>
      <c r="G5" s="322" t="s">
        <v>133</v>
      </c>
      <c r="H5" s="322" t="s">
        <v>134</v>
      </c>
      <c r="I5" s="353" t="s">
        <v>114</v>
      </c>
      <c r="J5" s="324" t="s">
        <v>234</v>
      </c>
      <c r="K5" s="174" t="s">
        <v>190</v>
      </c>
      <c r="L5" s="174" t="s">
        <v>87</v>
      </c>
      <c r="M5" s="322" t="s">
        <v>77</v>
      </c>
      <c r="N5" s="322" t="s">
        <v>135</v>
      </c>
      <c r="O5" s="322" t="s">
        <v>133</v>
      </c>
      <c r="P5" s="322" t="s">
        <v>134</v>
      </c>
      <c r="Q5" s="353" t="s">
        <v>114</v>
      </c>
    </row>
    <row r="6" spans="1:17" ht="30" customHeight="1" x14ac:dyDescent="0.15">
      <c r="A6" s="157" t="s">
        <v>235</v>
      </c>
      <c r="B6" s="158">
        <f t="shared" ref="B6:B21" si="0">SUM(C6:I6)</f>
        <v>262</v>
      </c>
      <c r="C6" s="158">
        <f t="shared" ref="C6:I6" si="1">SUM(C7:C21)</f>
        <v>131</v>
      </c>
      <c r="D6" s="158">
        <f t="shared" si="1"/>
        <v>109</v>
      </c>
      <c r="E6" s="158">
        <f t="shared" si="1"/>
        <v>17</v>
      </c>
      <c r="F6" s="158">
        <f t="shared" si="1"/>
        <v>5</v>
      </c>
      <c r="G6" s="158">
        <f t="shared" si="1"/>
        <v>0</v>
      </c>
      <c r="H6" s="158">
        <f t="shared" si="1"/>
        <v>0</v>
      </c>
      <c r="I6" s="158">
        <f t="shared" si="1"/>
        <v>0</v>
      </c>
      <c r="J6" s="325">
        <f t="shared" ref="J6:J20" si="2">SUM(K6:Q6)</f>
        <v>4764</v>
      </c>
      <c r="K6" s="158">
        <f t="shared" ref="K6:Q6" si="3">SUM(K7:K21)</f>
        <v>541</v>
      </c>
      <c r="L6" s="158">
        <f t="shared" si="3"/>
        <v>2470</v>
      </c>
      <c r="M6" s="158">
        <f t="shared" si="3"/>
        <v>1083</v>
      </c>
      <c r="N6" s="158">
        <f t="shared" si="3"/>
        <v>670</v>
      </c>
      <c r="O6" s="158">
        <f t="shared" si="3"/>
        <v>0</v>
      </c>
      <c r="P6" s="158">
        <f t="shared" si="3"/>
        <v>0</v>
      </c>
      <c r="Q6" s="159">
        <f t="shared" si="3"/>
        <v>0</v>
      </c>
    </row>
    <row r="7" spans="1:17" ht="27.95" customHeight="1" x14ac:dyDescent="0.15">
      <c r="A7" s="160" t="s">
        <v>256</v>
      </c>
      <c r="B7" s="161">
        <f t="shared" si="0"/>
        <v>23</v>
      </c>
      <c r="C7" s="162">
        <v>11</v>
      </c>
      <c r="D7" s="162">
        <v>10</v>
      </c>
      <c r="E7" s="162">
        <v>1</v>
      </c>
      <c r="F7" s="162">
        <v>1</v>
      </c>
      <c r="G7" s="162">
        <v>0</v>
      </c>
      <c r="H7" s="162">
        <v>0</v>
      </c>
      <c r="I7" s="163">
        <v>0</v>
      </c>
      <c r="J7" s="331">
        <f t="shared" si="2"/>
        <v>486</v>
      </c>
      <c r="K7" s="162">
        <v>46</v>
      </c>
      <c r="L7" s="162">
        <v>262</v>
      </c>
      <c r="M7" s="162">
        <v>54</v>
      </c>
      <c r="N7" s="162">
        <v>124</v>
      </c>
      <c r="O7" s="162">
        <v>0</v>
      </c>
      <c r="P7" s="162">
        <v>0</v>
      </c>
      <c r="Q7" s="163">
        <v>0</v>
      </c>
    </row>
    <row r="8" spans="1:17" ht="27.95" customHeight="1" x14ac:dyDescent="0.15">
      <c r="A8" s="160" t="s">
        <v>244</v>
      </c>
      <c r="B8" s="161">
        <f t="shared" si="0"/>
        <v>44</v>
      </c>
      <c r="C8" s="164">
        <v>23</v>
      </c>
      <c r="D8" s="164">
        <v>18</v>
      </c>
      <c r="E8" s="164">
        <v>3</v>
      </c>
      <c r="F8" s="164">
        <v>0</v>
      </c>
      <c r="G8" s="164">
        <v>0</v>
      </c>
      <c r="H8" s="164">
        <v>0</v>
      </c>
      <c r="I8" s="165">
        <v>0</v>
      </c>
      <c r="J8" s="331">
        <f t="shared" si="2"/>
        <v>713</v>
      </c>
      <c r="K8" s="164">
        <v>116</v>
      </c>
      <c r="L8" s="164">
        <v>427</v>
      </c>
      <c r="M8" s="164">
        <v>170</v>
      </c>
      <c r="N8" s="164">
        <v>0</v>
      </c>
      <c r="O8" s="164">
        <v>0</v>
      </c>
      <c r="P8" s="164">
        <v>0</v>
      </c>
      <c r="Q8" s="165">
        <v>0</v>
      </c>
    </row>
    <row r="9" spans="1:17" ht="27.95" customHeight="1" x14ac:dyDescent="0.15">
      <c r="A9" s="160" t="s">
        <v>257</v>
      </c>
      <c r="B9" s="161">
        <f t="shared" si="0"/>
        <v>16</v>
      </c>
      <c r="C9" s="164">
        <v>10</v>
      </c>
      <c r="D9" s="164">
        <v>6</v>
      </c>
      <c r="E9" s="164">
        <v>0</v>
      </c>
      <c r="F9" s="164">
        <v>0</v>
      </c>
      <c r="G9" s="164">
        <v>0</v>
      </c>
      <c r="H9" s="164">
        <v>0</v>
      </c>
      <c r="I9" s="165">
        <v>0</v>
      </c>
      <c r="J9" s="331">
        <f t="shared" si="2"/>
        <v>130</v>
      </c>
      <c r="K9" s="164">
        <v>21</v>
      </c>
      <c r="L9" s="164">
        <v>109</v>
      </c>
      <c r="M9" s="164">
        <v>0</v>
      </c>
      <c r="N9" s="164">
        <v>0</v>
      </c>
      <c r="O9" s="164">
        <v>0</v>
      </c>
      <c r="P9" s="164">
        <v>0</v>
      </c>
      <c r="Q9" s="165">
        <v>0</v>
      </c>
    </row>
    <row r="10" spans="1:17" ht="27.95" customHeight="1" x14ac:dyDescent="0.15">
      <c r="A10" s="160" t="s">
        <v>249</v>
      </c>
      <c r="B10" s="161">
        <f t="shared" si="0"/>
        <v>47</v>
      </c>
      <c r="C10" s="164">
        <v>12</v>
      </c>
      <c r="D10" s="164">
        <v>26</v>
      </c>
      <c r="E10" s="164">
        <v>7</v>
      </c>
      <c r="F10" s="164">
        <v>2</v>
      </c>
      <c r="G10" s="164">
        <v>0</v>
      </c>
      <c r="H10" s="164">
        <v>0</v>
      </c>
      <c r="I10" s="165">
        <v>0</v>
      </c>
      <c r="J10" s="331">
        <f t="shared" si="2"/>
        <v>1320</v>
      </c>
      <c r="K10" s="164">
        <v>62</v>
      </c>
      <c r="L10" s="164">
        <v>493</v>
      </c>
      <c r="M10" s="164">
        <v>475</v>
      </c>
      <c r="N10" s="164">
        <v>290</v>
      </c>
      <c r="O10" s="164">
        <v>0</v>
      </c>
      <c r="P10" s="164">
        <v>0</v>
      </c>
      <c r="Q10" s="165">
        <v>0</v>
      </c>
    </row>
    <row r="11" spans="1:17" ht="27.95" customHeight="1" x14ac:dyDescent="0.15">
      <c r="A11" s="160" t="s">
        <v>254</v>
      </c>
      <c r="B11" s="161">
        <f t="shared" si="0"/>
        <v>18</v>
      </c>
      <c r="C11" s="164">
        <v>9</v>
      </c>
      <c r="D11" s="164">
        <v>8</v>
      </c>
      <c r="E11" s="164">
        <v>1</v>
      </c>
      <c r="F11" s="164">
        <v>0</v>
      </c>
      <c r="G11" s="164">
        <v>0</v>
      </c>
      <c r="H11" s="164">
        <v>0</v>
      </c>
      <c r="I11" s="165">
        <v>0</v>
      </c>
      <c r="J11" s="331">
        <f t="shared" si="2"/>
        <v>338</v>
      </c>
      <c r="K11" s="164">
        <v>38</v>
      </c>
      <c r="L11" s="164">
        <v>230</v>
      </c>
      <c r="M11" s="164">
        <v>70</v>
      </c>
      <c r="N11" s="164">
        <v>0</v>
      </c>
      <c r="O11" s="164">
        <v>0</v>
      </c>
      <c r="P11" s="164">
        <v>0</v>
      </c>
      <c r="Q11" s="165">
        <v>0</v>
      </c>
    </row>
    <row r="12" spans="1:17" ht="27.95" customHeight="1" x14ac:dyDescent="0.15">
      <c r="A12" s="160" t="s">
        <v>245</v>
      </c>
      <c r="B12" s="161">
        <f t="shared" si="0"/>
        <v>12</v>
      </c>
      <c r="C12" s="164">
        <v>9</v>
      </c>
      <c r="D12" s="164">
        <v>3</v>
      </c>
      <c r="E12" s="164">
        <v>0</v>
      </c>
      <c r="F12" s="164">
        <v>0</v>
      </c>
      <c r="G12" s="164">
        <v>0</v>
      </c>
      <c r="H12" s="164">
        <v>0</v>
      </c>
      <c r="I12" s="165">
        <v>0</v>
      </c>
      <c r="J12" s="331">
        <f t="shared" si="2"/>
        <v>63</v>
      </c>
      <c r="K12" s="164">
        <v>26</v>
      </c>
      <c r="L12" s="164">
        <v>37</v>
      </c>
      <c r="M12" s="164">
        <v>0</v>
      </c>
      <c r="N12" s="164">
        <v>0</v>
      </c>
      <c r="O12" s="164">
        <v>0</v>
      </c>
      <c r="P12" s="164">
        <v>0</v>
      </c>
      <c r="Q12" s="165">
        <v>0</v>
      </c>
    </row>
    <row r="13" spans="1:17" ht="27.95" customHeight="1" x14ac:dyDescent="0.15">
      <c r="A13" s="160" t="s">
        <v>255</v>
      </c>
      <c r="B13" s="161">
        <f t="shared" si="0"/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5">
        <v>0</v>
      </c>
      <c r="J13" s="332">
        <f t="shared" si="2"/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5">
        <v>0</v>
      </c>
    </row>
    <row r="14" spans="1:17" ht="27.95" customHeight="1" x14ac:dyDescent="0.15">
      <c r="A14" s="160" t="s">
        <v>239</v>
      </c>
      <c r="B14" s="161">
        <f t="shared" si="0"/>
        <v>15</v>
      </c>
      <c r="C14" s="164">
        <v>9</v>
      </c>
      <c r="D14" s="164">
        <v>5</v>
      </c>
      <c r="E14" s="164">
        <v>1</v>
      </c>
      <c r="F14" s="164">
        <v>0</v>
      </c>
      <c r="G14" s="164">
        <v>0</v>
      </c>
      <c r="H14" s="164">
        <v>0</v>
      </c>
      <c r="I14" s="165">
        <v>0</v>
      </c>
      <c r="J14" s="332">
        <f t="shared" si="2"/>
        <v>243</v>
      </c>
      <c r="K14" s="164">
        <v>36</v>
      </c>
      <c r="L14" s="164">
        <v>133</v>
      </c>
      <c r="M14" s="164">
        <v>74</v>
      </c>
      <c r="N14" s="164">
        <v>0</v>
      </c>
      <c r="O14" s="164">
        <v>0</v>
      </c>
      <c r="P14" s="164">
        <v>0</v>
      </c>
      <c r="Q14" s="165">
        <v>0</v>
      </c>
    </row>
    <row r="15" spans="1:17" ht="27.95" customHeight="1" x14ac:dyDescent="0.15">
      <c r="A15" s="160" t="s">
        <v>241</v>
      </c>
      <c r="B15" s="161">
        <f t="shared" si="0"/>
        <v>4</v>
      </c>
      <c r="C15" s="164">
        <v>0</v>
      </c>
      <c r="D15" s="164">
        <v>4</v>
      </c>
      <c r="E15" s="164">
        <v>0</v>
      </c>
      <c r="F15" s="164">
        <v>0</v>
      </c>
      <c r="G15" s="164">
        <v>0</v>
      </c>
      <c r="H15" s="164">
        <v>0</v>
      </c>
      <c r="I15" s="165">
        <v>0</v>
      </c>
      <c r="J15" s="332">
        <f t="shared" si="2"/>
        <v>46</v>
      </c>
      <c r="K15" s="164">
        <v>0</v>
      </c>
      <c r="L15" s="164">
        <v>46</v>
      </c>
      <c r="M15" s="164">
        <v>0</v>
      </c>
      <c r="N15" s="164">
        <v>0</v>
      </c>
      <c r="O15" s="164">
        <v>0</v>
      </c>
      <c r="P15" s="164">
        <v>0</v>
      </c>
      <c r="Q15" s="165">
        <v>0</v>
      </c>
    </row>
    <row r="16" spans="1:17" ht="27.95" customHeight="1" x14ac:dyDescent="0.15">
      <c r="A16" s="160" t="s">
        <v>252</v>
      </c>
      <c r="B16" s="161">
        <f t="shared" si="0"/>
        <v>7</v>
      </c>
      <c r="C16" s="164">
        <v>4</v>
      </c>
      <c r="D16" s="164">
        <v>2</v>
      </c>
      <c r="E16" s="164">
        <v>1</v>
      </c>
      <c r="F16" s="164">
        <v>0</v>
      </c>
      <c r="G16" s="164">
        <v>0</v>
      </c>
      <c r="H16" s="164">
        <v>0</v>
      </c>
      <c r="I16" s="165">
        <v>0</v>
      </c>
      <c r="J16" s="332">
        <f t="shared" si="2"/>
        <v>121</v>
      </c>
      <c r="K16" s="164">
        <v>15</v>
      </c>
      <c r="L16" s="164">
        <v>36</v>
      </c>
      <c r="M16" s="164">
        <v>70</v>
      </c>
      <c r="N16" s="164">
        <v>0</v>
      </c>
      <c r="O16" s="164">
        <v>0</v>
      </c>
      <c r="P16" s="164">
        <v>0</v>
      </c>
      <c r="Q16" s="165">
        <v>0</v>
      </c>
    </row>
    <row r="17" spans="1:17" ht="27.95" customHeight="1" x14ac:dyDescent="0.15">
      <c r="A17" s="160" t="s">
        <v>246</v>
      </c>
      <c r="B17" s="161">
        <f t="shared" si="0"/>
        <v>12</v>
      </c>
      <c r="C17" s="164">
        <v>7</v>
      </c>
      <c r="D17" s="164">
        <v>4</v>
      </c>
      <c r="E17" s="164">
        <v>1</v>
      </c>
      <c r="F17" s="164">
        <v>0</v>
      </c>
      <c r="G17" s="164">
        <v>0</v>
      </c>
      <c r="H17" s="164">
        <v>0</v>
      </c>
      <c r="I17" s="165">
        <v>0</v>
      </c>
      <c r="J17" s="332">
        <f t="shared" si="2"/>
        <v>161</v>
      </c>
      <c r="K17" s="164">
        <v>31</v>
      </c>
      <c r="L17" s="164">
        <v>70</v>
      </c>
      <c r="M17" s="164">
        <v>60</v>
      </c>
      <c r="N17" s="164">
        <v>0</v>
      </c>
      <c r="O17" s="164">
        <v>0</v>
      </c>
      <c r="P17" s="164">
        <v>0</v>
      </c>
      <c r="Q17" s="165">
        <v>0</v>
      </c>
    </row>
    <row r="18" spans="1:17" ht="27.95" customHeight="1" x14ac:dyDescent="0.15">
      <c r="A18" s="160" t="s">
        <v>253</v>
      </c>
      <c r="B18" s="161">
        <f t="shared" si="0"/>
        <v>15</v>
      </c>
      <c r="C18" s="164">
        <v>10</v>
      </c>
      <c r="D18" s="164">
        <v>5</v>
      </c>
      <c r="E18" s="164">
        <v>0</v>
      </c>
      <c r="F18" s="164">
        <v>0</v>
      </c>
      <c r="G18" s="164">
        <v>0</v>
      </c>
      <c r="H18" s="164">
        <v>0</v>
      </c>
      <c r="I18" s="165">
        <v>0</v>
      </c>
      <c r="J18" s="332">
        <f t="shared" si="2"/>
        <v>137</v>
      </c>
      <c r="K18" s="164">
        <v>43</v>
      </c>
      <c r="L18" s="164">
        <v>94</v>
      </c>
      <c r="M18" s="164">
        <v>0</v>
      </c>
      <c r="N18" s="164">
        <v>0</v>
      </c>
      <c r="O18" s="164">
        <v>0</v>
      </c>
      <c r="P18" s="164">
        <v>0</v>
      </c>
      <c r="Q18" s="165">
        <v>0</v>
      </c>
    </row>
    <row r="19" spans="1:17" ht="27.95" customHeight="1" x14ac:dyDescent="0.15">
      <c r="A19" s="160" t="s">
        <v>251</v>
      </c>
      <c r="B19" s="161">
        <f t="shared" si="0"/>
        <v>27</v>
      </c>
      <c r="C19" s="164">
        <v>13</v>
      </c>
      <c r="D19" s="164">
        <v>13</v>
      </c>
      <c r="E19" s="164">
        <v>0</v>
      </c>
      <c r="F19" s="164">
        <v>1</v>
      </c>
      <c r="G19" s="164">
        <v>0</v>
      </c>
      <c r="H19" s="164">
        <v>0</v>
      </c>
      <c r="I19" s="165">
        <v>0</v>
      </c>
      <c r="J19" s="332">
        <f t="shared" si="2"/>
        <v>556</v>
      </c>
      <c r="K19" s="164">
        <v>56</v>
      </c>
      <c r="L19" s="164">
        <v>400</v>
      </c>
      <c r="M19" s="164">
        <v>0</v>
      </c>
      <c r="N19" s="164">
        <v>100</v>
      </c>
      <c r="O19" s="164">
        <v>0</v>
      </c>
      <c r="P19" s="164">
        <v>0</v>
      </c>
      <c r="Q19" s="165">
        <v>0</v>
      </c>
    </row>
    <row r="20" spans="1:17" ht="27.95" customHeight="1" x14ac:dyDescent="0.15">
      <c r="A20" s="160" t="s">
        <v>242</v>
      </c>
      <c r="B20" s="161">
        <f t="shared" si="0"/>
        <v>15</v>
      </c>
      <c r="C20" s="164">
        <v>8</v>
      </c>
      <c r="D20" s="164">
        <v>5</v>
      </c>
      <c r="E20" s="164">
        <v>1</v>
      </c>
      <c r="F20" s="164">
        <v>1</v>
      </c>
      <c r="G20" s="164">
        <v>0</v>
      </c>
      <c r="H20" s="164">
        <v>0</v>
      </c>
      <c r="I20" s="165">
        <v>0</v>
      </c>
      <c r="J20" s="332">
        <f t="shared" si="2"/>
        <v>376</v>
      </c>
      <c r="K20" s="164">
        <v>27</v>
      </c>
      <c r="L20" s="164">
        <v>133</v>
      </c>
      <c r="M20" s="164">
        <v>60</v>
      </c>
      <c r="N20" s="164">
        <v>156</v>
      </c>
      <c r="O20" s="164">
        <v>0</v>
      </c>
      <c r="P20" s="164">
        <v>0</v>
      </c>
      <c r="Q20" s="165">
        <v>0</v>
      </c>
    </row>
    <row r="21" spans="1:17" ht="27.95" customHeight="1" x14ac:dyDescent="0.15">
      <c r="A21" s="172" t="s">
        <v>247</v>
      </c>
      <c r="B21" s="167">
        <f t="shared" si="0"/>
        <v>7</v>
      </c>
      <c r="C21" s="168">
        <v>6</v>
      </c>
      <c r="D21" s="168">
        <v>0</v>
      </c>
      <c r="E21" s="168">
        <v>1</v>
      </c>
      <c r="F21" s="168">
        <v>0</v>
      </c>
      <c r="G21" s="168">
        <v>0</v>
      </c>
      <c r="H21" s="168">
        <v>0</v>
      </c>
      <c r="I21" s="169">
        <v>0</v>
      </c>
      <c r="J21" s="354">
        <f>SUM(K21:Q21)</f>
        <v>74</v>
      </c>
      <c r="K21" s="168">
        <v>24</v>
      </c>
      <c r="L21" s="168">
        <v>0</v>
      </c>
      <c r="M21" s="168">
        <v>50</v>
      </c>
      <c r="N21" s="168">
        <v>0</v>
      </c>
      <c r="O21" s="168">
        <v>0</v>
      </c>
      <c r="P21" s="168">
        <v>0</v>
      </c>
      <c r="Q21" s="169">
        <v>0</v>
      </c>
    </row>
    <row r="22" spans="1:17" ht="39.95000000000000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</row>
    <row r="23" spans="1:17" ht="39.950000000000003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</row>
    <row r="24" spans="1:17" ht="39.950000000000003" customHeight="1" x14ac:dyDescent="0.25">
      <c r="A24" s="486" t="s">
        <v>265</v>
      </c>
      <c r="B24" s="486"/>
      <c r="C24" s="486"/>
      <c r="D24" s="486"/>
      <c r="E24" s="486"/>
      <c r="F24" s="486"/>
      <c r="G24" s="171"/>
      <c r="H24" s="171"/>
      <c r="I24" s="171"/>
      <c r="J24" s="171"/>
      <c r="K24" s="171"/>
      <c r="L24" s="171"/>
      <c r="M24" s="171"/>
      <c r="N24" s="497" t="s">
        <v>127</v>
      </c>
      <c r="O24" s="497"/>
      <c r="P24" s="497"/>
      <c r="Q24" s="171"/>
    </row>
    <row r="25" spans="1:17" ht="30" customHeight="1" x14ac:dyDescent="0.15">
      <c r="A25" s="502" t="s">
        <v>216</v>
      </c>
      <c r="B25" s="500" t="s">
        <v>145</v>
      </c>
      <c r="C25" s="500"/>
      <c r="D25" s="500"/>
      <c r="E25" s="500"/>
      <c r="F25" s="500"/>
      <c r="G25" s="500"/>
      <c r="H25" s="500"/>
      <c r="I25" s="500"/>
      <c r="J25" s="511"/>
      <c r="K25" s="546" t="s">
        <v>144</v>
      </c>
      <c r="L25" s="500"/>
      <c r="M25" s="500"/>
      <c r="N25" s="500"/>
      <c r="O25" s="500"/>
      <c r="P25" s="501"/>
      <c r="Q25" s="171"/>
    </row>
    <row r="26" spans="1:17" ht="30" customHeight="1" x14ac:dyDescent="0.15">
      <c r="A26" s="549"/>
      <c r="B26" s="540" t="s">
        <v>235</v>
      </c>
      <c r="C26" s="540"/>
      <c r="D26" s="540"/>
      <c r="E26" s="540" t="s">
        <v>117</v>
      </c>
      <c r="F26" s="540"/>
      <c r="G26" s="540"/>
      <c r="H26" s="540" t="s">
        <v>115</v>
      </c>
      <c r="I26" s="540"/>
      <c r="J26" s="551"/>
      <c r="K26" s="544" t="s">
        <v>235</v>
      </c>
      <c r="L26" s="552" t="s">
        <v>236</v>
      </c>
      <c r="M26" s="553" t="s">
        <v>116</v>
      </c>
      <c r="N26" s="552" t="s">
        <v>200</v>
      </c>
      <c r="O26" s="540" t="s">
        <v>201</v>
      </c>
      <c r="P26" s="541" t="s">
        <v>231</v>
      </c>
      <c r="Q26" s="171"/>
    </row>
    <row r="27" spans="1:17" ht="30" customHeight="1" x14ac:dyDescent="0.15">
      <c r="A27" s="503"/>
      <c r="B27" s="174" t="s">
        <v>232</v>
      </c>
      <c r="C27" s="174" t="s">
        <v>233</v>
      </c>
      <c r="D27" s="174" t="s">
        <v>235</v>
      </c>
      <c r="E27" s="174" t="s">
        <v>232</v>
      </c>
      <c r="F27" s="174" t="s">
        <v>233</v>
      </c>
      <c r="G27" s="174" t="s">
        <v>235</v>
      </c>
      <c r="H27" s="174" t="s">
        <v>232</v>
      </c>
      <c r="I27" s="174" t="s">
        <v>233</v>
      </c>
      <c r="J27" s="222" t="s">
        <v>235</v>
      </c>
      <c r="K27" s="545"/>
      <c r="L27" s="509"/>
      <c r="M27" s="509"/>
      <c r="N27" s="509"/>
      <c r="O27" s="542"/>
      <c r="P27" s="543"/>
      <c r="Q27" s="171"/>
    </row>
    <row r="28" spans="1:17" ht="30" customHeight="1" x14ac:dyDescent="0.15">
      <c r="A28" s="157" t="s">
        <v>235</v>
      </c>
      <c r="B28" s="158">
        <f>SUM(B29:B43)</f>
        <v>1846</v>
      </c>
      <c r="C28" s="158">
        <f>SUM(C29:C43)</f>
        <v>2918</v>
      </c>
      <c r="D28" s="158">
        <f t="shared" ref="D28:D43" si="4">SUM(B28:C28)</f>
        <v>4764</v>
      </c>
      <c r="E28" s="158">
        <f>SUM(E29:E43)</f>
        <v>259</v>
      </c>
      <c r="F28" s="158">
        <f>SUM(F29:F43)</f>
        <v>365</v>
      </c>
      <c r="G28" s="158">
        <f t="shared" ref="G28:G42" si="5">SUM(E28:F28)</f>
        <v>624</v>
      </c>
      <c r="H28" s="158">
        <f>SUM(H29:H43)</f>
        <v>1587</v>
      </c>
      <c r="I28" s="158">
        <f>SUM(I29:I43)</f>
        <v>2553</v>
      </c>
      <c r="J28" s="223">
        <f t="shared" ref="J28:J42" si="6">SUM(H28:I28)</f>
        <v>4140</v>
      </c>
      <c r="K28" s="325">
        <f t="shared" ref="K28:K42" si="7">SUM(L28:P28)</f>
        <v>4764</v>
      </c>
      <c r="L28" s="158">
        <f>SUM(L29:L43)</f>
        <v>413</v>
      </c>
      <c r="M28" s="158">
        <f>SUM(M29:M43)</f>
        <v>58</v>
      </c>
      <c r="N28" s="158">
        <f>SUM(N29:N43)</f>
        <v>4124</v>
      </c>
      <c r="O28" s="158">
        <f>SUM(O29:O43)</f>
        <v>0</v>
      </c>
      <c r="P28" s="159">
        <f>SUM(P29:P43)</f>
        <v>169</v>
      </c>
      <c r="Q28" s="180"/>
    </row>
    <row r="29" spans="1:17" ht="27.95" customHeight="1" x14ac:dyDescent="0.15">
      <c r="A29" s="160" t="s">
        <v>256</v>
      </c>
      <c r="B29" s="161">
        <f t="shared" ref="B29:B43" si="8">SUM(E29,H29)</f>
        <v>222</v>
      </c>
      <c r="C29" s="161">
        <f t="shared" ref="C29:C43" si="9">SUM(F29,I29)</f>
        <v>264</v>
      </c>
      <c r="D29" s="206">
        <f t="shared" si="4"/>
        <v>486</v>
      </c>
      <c r="E29" s="162">
        <v>33</v>
      </c>
      <c r="F29" s="162">
        <v>51</v>
      </c>
      <c r="G29" s="176">
        <f t="shared" si="5"/>
        <v>84</v>
      </c>
      <c r="H29" s="162">
        <v>189</v>
      </c>
      <c r="I29" s="162">
        <v>213</v>
      </c>
      <c r="J29" s="349">
        <f t="shared" si="6"/>
        <v>402</v>
      </c>
      <c r="K29" s="332">
        <f t="shared" si="7"/>
        <v>486</v>
      </c>
      <c r="L29" s="162">
        <v>23</v>
      </c>
      <c r="M29" s="162">
        <v>0</v>
      </c>
      <c r="N29" s="162">
        <v>463</v>
      </c>
      <c r="O29" s="162">
        <v>0</v>
      </c>
      <c r="P29" s="163">
        <v>0</v>
      </c>
      <c r="Q29" s="180"/>
    </row>
    <row r="30" spans="1:17" ht="27.95" customHeight="1" x14ac:dyDescent="0.15">
      <c r="A30" s="160" t="s">
        <v>244</v>
      </c>
      <c r="B30" s="161">
        <f t="shared" si="8"/>
        <v>293</v>
      </c>
      <c r="C30" s="161">
        <f t="shared" si="9"/>
        <v>420</v>
      </c>
      <c r="D30" s="206">
        <f t="shared" si="4"/>
        <v>713</v>
      </c>
      <c r="E30" s="164">
        <v>72</v>
      </c>
      <c r="F30" s="164">
        <v>57</v>
      </c>
      <c r="G30" s="176">
        <f t="shared" si="5"/>
        <v>129</v>
      </c>
      <c r="H30" s="164">
        <v>221</v>
      </c>
      <c r="I30" s="164">
        <v>363</v>
      </c>
      <c r="J30" s="349">
        <f t="shared" si="6"/>
        <v>584</v>
      </c>
      <c r="K30" s="331">
        <f t="shared" si="7"/>
        <v>713</v>
      </c>
      <c r="L30" s="164">
        <v>56</v>
      </c>
      <c r="M30" s="164">
        <v>14</v>
      </c>
      <c r="N30" s="164">
        <v>642</v>
      </c>
      <c r="O30" s="164">
        <v>0</v>
      </c>
      <c r="P30" s="165">
        <v>1</v>
      </c>
      <c r="Q30" s="180"/>
    </row>
    <row r="31" spans="1:17" ht="27.95" customHeight="1" x14ac:dyDescent="0.15">
      <c r="A31" s="160" t="s">
        <v>257</v>
      </c>
      <c r="B31" s="161">
        <f t="shared" si="8"/>
        <v>36</v>
      </c>
      <c r="C31" s="161">
        <f t="shared" si="9"/>
        <v>94</v>
      </c>
      <c r="D31" s="206">
        <f t="shared" si="4"/>
        <v>130</v>
      </c>
      <c r="E31" s="164">
        <v>0</v>
      </c>
      <c r="F31" s="164">
        <v>0</v>
      </c>
      <c r="G31" s="176">
        <f t="shared" si="5"/>
        <v>0</v>
      </c>
      <c r="H31" s="164">
        <v>36</v>
      </c>
      <c r="I31" s="164">
        <v>94</v>
      </c>
      <c r="J31" s="349">
        <f t="shared" si="6"/>
        <v>130</v>
      </c>
      <c r="K31" s="331">
        <f t="shared" si="7"/>
        <v>130</v>
      </c>
      <c r="L31" s="164">
        <v>9</v>
      </c>
      <c r="M31" s="164">
        <v>2</v>
      </c>
      <c r="N31" s="164">
        <v>118</v>
      </c>
      <c r="O31" s="164">
        <v>0</v>
      </c>
      <c r="P31" s="165">
        <v>1</v>
      </c>
      <c r="Q31" s="180"/>
    </row>
    <row r="32" spans="1:17" ht="27.95" customHeight="1" x14ac:dyDescent="0.15">
      <c r="A32" s="160" t="s">
        <v>249</v>
      </c>
      <c r="B32" s="161">
        <f t="shared" si="8"/>
        <v>384</v>
      </c>
      <c r="C32" s="161">
        <f t="shared" si="9"/>
        <v>936</v>
      </c>
      <c r="D32" s="206">
        <f t="shared" si="4"/>
        <v>1320</v>
      </c>
      <c r="E32" s="164">
        <v>27</v>
      </c>
      <c r="F32" s="164">
        <v>98</v>
      </c>
      <c r="G32" s="176">
        <f t="shared" si="5"/>
        <v>125</v>
      </c>
      <c r="H32" s="164">
        <v>357</v>
      </c>
      <c r="I32" s="164">
        <v>838</v>
      </c>
      <c r="J32" s="349">
        <f t="shared" si="6"/>
        <v>1195</v>
      </c>
      <c r="K32" s="331">
        <f t="shared" si="7"/>
        <v>1320</v>
      </c>
      <c r="L32" s="164">
        <v>98</v>
      </c>
      <c r="M32" s="164">
        <v>0</v>
      </c>
      <c r="N32" s="164">
        <v>1193</v>
      </c>
      <c r="O32" s="164">
        <v>0</v>
      </c>
      <c r="P32" s="165">
        <v>29</v>
      </c>
      <c r="Q32" s="180"/>
    </row>
    <row r="33" spans="1:17" ht="27.95" customHeight="1" x14ac:dyDescent="0.15">
      <c r="A33" s="160" t="s">
        <v>254</v>
      </c>
      <c r="B33" s="161">
        <f t="shared" si="8"/>
        <v>170</v>
      </c>
      <c r="C33" s="161">
        <f t="shared" si="9"/>
        <v>168</v>
      </c>
      <c r="D33" s="206">
        <f t="shared" si="4"/>
        <v>338</v>
      </c>
      <c r="E33" s="164">
        <v>22</v>
      </c>
      <c r="F33" s="164">
        <v>19</v>
      </c>
      <c r="G33" s="176">
        <f t="shared" si="5"/>
        <v>41</v>
      </c>
      <c r="H33" s="164">
        <v>148</v>
      </c>
      <c r="I33" s="164">
        <v>149</v>
      </c>
      <c r="J33" s="349">
        <f t="shared" si="6"/>
        <v>297</v>
      </c>
      <c r="K33" s="331">
        <f t="shared" si="7"/>
        <v>338</v>
      </c>
      <c r="L33" s="164">
        <v>101</v>
      </c>
      <c r="M33" s="164">
        <v>0</v>
      </c>
      <c r="N33" s="164">
        <v>161</v>
      </c>
      <c r="O33" s="164">
        <v>0</v>
      </c>
      <c r="P33" s="165">
        <v>76</v>
      </c>
      <c r="Q33" s="180"/>
    </row>
    <row r="34" spans="1:17" ht="27.95" customHeight="1" x14ac:dyDescent="0.15">
      <c r="A34" s="160" t="s">
        <v>245</v>
      </c>
      <c r="B34" s="161">
        <f t="shared" si="8"/>
        <v>32</v>
      </c>
      <c r="C34" s="161">
        <f t="shared" si="9"/>
        <v>31</v>
      </c>
      <c r="D34" s="176">
        <f t="shared" si="4"/>
        <v>63</v>
      </c>
      <c r="E34" s="164">
        <v>5</v>
      </c>
      <c r="F34" s="164">
        <v>2</v>
      </c>
      <c r="G34" s="176">
        <f t="shared" si="5"/>
        <v>7</v>
      </c>
      <c r="H34" s="164">
        <v>27</v>
      </c>
      <c r="I34" s="164">
        <v>29</v>
      </c>
      <c r="J34" s="349">
        <f t="shared" si="6"/>
        <v>56</v>
      </c>
      <c r="K34" s="332">
        <f t="shared" si="7"/>
        <v>63</v>
      </c>
      <c r="L34" s="164">
        <v>9</v>
      </c>
      <c r="M34" s="164">
        <v>16</v>
      </c>
      <c r="N34" s="164">
        <v>36</v>
      </c>
      <c r="O34" s="164">
        <v>0</v>
      </c>
      <c r="P34" s="165">
        <v>2</v>
      </c>
      <c r="Q34" s="180"/>
    </row>
    <row r="35" spans="1:17" ht="27.95" customHeight="1" x14ac:dyDescent="0.15">
      <c r="A35" s="160" t="s">
        <v>255</v>
      </c>
      <c r="B35" s="161">
        <f t="shared" si="8"/>
        <v>0</v>
      </c>
      <c r="C35" s="161">
        <f t="shared" si="9"/>
        <v>0</v>
      </c>
      <c r="D35" s="176">
        <f t="shared" si="4"/>
        <v>0</v>
      </c>
      <c r="E35" s="164">
        <v>0</v>
      </c>
      <c r="F35" s="164">
        <v>0</v>
      </c>
      <c r="G35" s="176">
        <f t="shared" si="5"/>
        <v>0</v>
      </c>
      <c r="H35" s="164">
        <v>0</v>
      </c>
      <c r="I35" s="164">
        <v>0</v>
      </c>
      <c r="J35" s="349">
        <f t="shared" si="6"/>
        <v>0</v>
      </c>
      <c r="K35" s="332">
        <f t="shared" si="7"/>
        <v>0</v>
      </c>
      <c r="L35" s="164">
        <v>0</v>
      </c>
      <c r="M35" s="164">
        <v>0</v>
      </c>
      <c r="N35" s="164">
        <v>0</v>
      </c>
      <c r="O35" s="164">
        <v>0</v>
      </c>
      <c r="P35" s="165">
        <v>0</v>
      </c>
      <c r="Q35" s="180"/>
    </row>
    <row r="36" spans="1:17" ht="27.95" customHeight="1" x14ac:dyDescent="0.15">
      <c r="A36" s="160" t="s">
        <v>239</v>
      </c>
      <c r="B36" s="161">
        <f t="shared" si="8"/>
        <v>117</v>
      </c>
      <c r="C36" s="161">
        <f t="shared" si="9"/>
        <v>126</v>
      </c>
      <c r="D36" s="176">
        <f t="shared" si="4"/>
        <v>243</v>
      </c>
      <c r="E36" s="164">
        <v>4</v>
      </c>
      <c r="F36" s="164">
        <v>7</v>
      </c>
      <c r="G36" s="176">
        <f t="shared" si="5"/>
        <v>11</v>
      </c>
      <c r="H36" s="164">
        <v>113</v>
      </c>
      <c r="I36" s="164">
        <v>119</v>
      </c>
      <c r="J36" s="349">
        <f t="shared" si="6"/>
        <v>232</v>
      </c>
      <c r="K36" s="332">
        <f t="shared" si="7"/>
        <v>243</v>
      </c>
      <c r="L36" s="164">
        <v>12</v>
      </c>
      <c r="M36" s="164">
        <v>1</v>
      </c>
      <c r="N36" s="164">
        <v>230</v>
      </c>
      <c r="O36" s="164">
        <v>0</v>
      </c>
      <c r="P36" s="165">
        <v>0</v>
      </c>
      <c r="Q36" s="180"/>
    </row>
    <row r="37" spans="1:17" ht="27.95" customHeight="1" x14ac:dyDescent="0.15">
      <c r="A37" s="160" t="s">
        <v>241</v>
      </c>
      <c r="B37" s="161">
        <f t="shared" si="8"/>
        <v>7</v>
      </c>
      <c r="C37" s="161">
        <f t="shared" si="9"/>
        <v>39</v>
      </c>
      <c r="D37" s="206">
        <f t="shared" si="4"/>
        <v>46</v>
      </c>
      <c r="E37" s="164">
        <v>0</v>
      </c>
      <c r="F37" s="164">
        <v>3</v>
      </c>
      <c r="G37" s="176">
        <f t="shared" si="5"/>
        <v>3</v>
      </c>
      <c r="H37" s="164">
        <v>7</v>
      </c>
      <c r="I37" s="164">
        <v>36</v>
      </c>
      <c r="J37" s="349">
        <f t="shared" si="6"/>
        <v>43</v>
      </c>
      <c r="K37" s="332">
        <f t="shared" si="7"/>
        <v>46</v>
      </c>
      <c r="L37" s="164">
        <v>0</v>
      </c>
      <c r="M37" s="164">
        <v>0</v>
      </c>
      <c r="N37" s="164">
        <v>46</v>
      </c>
      <c r="O37" s="164">
        <v>0</v>
      </c>
      <c r="P37" s="165">
        <v>0</v>
      </c>
      <c r="Q37" s="180"/>
    </row>
    <row r="38" spans="1:17" ht="27.95" customHeight="1" x14ac:dyDescent="0.15">
      <c r="A38" s="160" t="s">
        <v>252</v>
      </c>
      <c r="B38" s="161">
        <f t="shared" si="8"/>
        <v>28</v>
      </c>
      <c r="C38" s="161">
        <f t="shared" si="9"/>
        <v>93</v>
      </c>
      <c r="D38" s="176">
        <f t="shared" si="4"/>
        <v>121</v>
      </c>
      <c r="E38" s="164">
        <v>9</v>
      </c>
      <c r="F38" s="164">
        <v>5</v>
      </c>
      <c r="G38" s="176">
        <f t="shared" si="5"/>
        <v>14</v>
      </c>
      <c r="H38" s="164">
        <v>19</v>
      </c>
      <c r="I38" s="164">
        <v>88</v>
      </c>
      <c r="J38" s="349">
        <f t="shared" si="6"/>
        <v>107</v>
      </c>
      <c r="K38" s="332">
        <f t="shared" si="7"/>
        <v>121</v>
      </c>
      <c r="L38" s="164">
        <v>15</v>
      </c>
      <c r="M38" s="164">
        <v>0</v>
      </c>
      <c r="N38" s="164">
        <v>106</v>
      </c>
      <c r="O38" s="164">
        <v>0</v>
      </c>
      <c r="P38" s="165">
        <v>0</v>
      </c>
      <c r="Q38" s="180"/>
    </row>
    <row r="39" spans="1:17" ht="27.95" customHeight="1" x14ac:dyDescent="0.15">
      <c r="A39" s="160" t="s">
        <v>246</v>
      </c>
      <c r="B39" s="161">
        <f t="shared" si="8"/>
        <v>68</v>
      </c>
      <c r="C39" s="161">
        <f t="shared" si="9"/>
        <v>93</v>
      </c>
      <c r="D39" s="176">
        <f t="shared" si="4"/>
        <v>161</v>
      </c>
      <c r="E39" s="164">
        <v>15</v>
      </c>
      <c r="F39" s="164">
        <v>11</v>
      </c>
      <c r="G39" s="176">
        <f t="shared" si="5"/>
        <v>26</v>
      </c>
      <c r="H39" s="164">
        <v>53</v>
      </c>
      <c r="I39" s="164">
        <v>82</v>
      </c>
      <c r="J39" s="349">
        <f t="shared" si="6"/>
        <v>135</v>
      </c>
      <c r="K39" s="332">
        <f t="shared" si="7"/>
        <v>161</v>
      </c>
      <c r="L39" s="164">
        <v>27</v>
      </c>
      <c r="M39" s="164">
        <v>0</v>
      </c>
      <c r="N39" s="164">
        <v>120</v>
      </c>
      <c r="O39" s="164">
        <v>0</v>
      </c>
      <c r="P39" s="165">
        <v>14</v>
      </c>
      <c r="Q39" s="180"/>
    </row>
    <row r="40" spans="1:17" ht="27.95" customHeight="1" x14ac:dyDescent="0.15">
      <c r="A40" s="160" t="s">
        <v>253</v>
      </c>
      <c r="B40" s="161">
        <f t="shared" si="8"/>
        <v>39</v>
      </c>
      <c r="C40" s="161">
        <f t="shared" si="9"/>
        <v>98</v>
      </c>
      <c r="D40" s="176">
        <f t="shared" si="4"/>
        <v>137</v>
      </c>
      <c r="E40" s="164">
        <v>3</v>
      </c>
      <c r="F40" s="164">
        <v>5</v>
      </c>
      <c r="G40" s="176">
        <f t="shared" si="5"/>
        <v>8</v>
      </c>
      <c r="H40" s="164">
        <v>36</v>
      </c>
      <c r="I40" s="164">
        <v>93</v>
      </c>
      <c r="J40" s="349">
        <f t="shared" si="6"/>
        <v>129</v>
      </c>
      <c r="K40" s="332">
        <f t="shared" si="7"/>
        <v>137</v>
      </c>
      <c r="L40" s="164">
        <v>0</v>
      </c>
      <c r="M40" s="164">
        <v>0</v>
      </c>
      <c r="N40" s="164">
        <v>106</v>
      </c>
      <c r="O40" s="164">
        <v>0</v>
      </c>
      <c r="P40" s="165">
        <v>31</v>
      </c>
      <c r="Q40" s="180"/>
    </row>
    <row r="41" spans="1:17" ht="27.95" customHeight="1" x14ac:dyDescent="0.15">
      <c r="A41" s="160" t="s">
        <v>251</v>
      </c>
      <c r="B41" s="161">
        <f t="shared" si="8"/>
        <v>223</v>
      </c>
      <c r="C41" s="161">
        <f t="shared" si="9"/>
        <v>333</v>
      </c>
      <c r="D41" s="176">
        <f t="shared" si="4"/>
        <v>556</v>
      </c>
      <c r="E41" s="164">
        <v>34</v>
      </c>
      <c r="F41" s="164">
        <v>39</v>
      </c>
      <c r="G41" s="176">
        <f t="shared" si="5"/>
        <v>73</v>
      </c>
      <c r="H41" s="164">
        <v>189</v>
      </c>
      <c r="I41" s="164">
        <v>294</v>
      </c>
      <c r="J41" s="349">
        <f t="shared" si="6"/>
        <v>483</v>
      </c>
      <c r="K41" s="332">
        <f t="shared" si="7"/>
        <v>556</v>
      </c>
      <c r="L41" s="164">
        <v>31</v>
      </c>
      <c r="M41" s="164">
        <v>13</v>
      </c>
      <c r="N41" s="164">
        <v>512</v>
      </c>
      <c r="O41" s="164">
        <v>0</v>
      </c>
      <c r="P41" s="165">
        <v>0</v>
      </c>
      <c r="Q41" s="180"/>
    </row>
    <row r="42" spans="1:17" ht="27.95" customHeight="1" x14ac:dyDescent="0.15">
      <c r="A42" s="160" t="s">
        <v>242</v>
      </c>
      <c r="B42" s="161">
        <f t="shared" si="8"/>
        <v>175</v>
      </c>
      <c r="C42" s="161">
        <f t="shared" si="9"/>
        <v>201</v>
      </c>
      <c r="D42" s="176">
        <f t="shared" si="4"/>
        <v>376</v>
      </c>
      <c r="E42" s="164">
        <v>33</v>
      </c>
      <c r="F42" s="164">
        <v>65</v>
      </c>
      <c r="G42" s="176">
        <f t="shared" si="5"/>
        <v>98</v>
      </c>
      <c r="H42" s="164">
        <v>142</v>
      </c>
      <c r="I42" s="164">
        <v>136</v>
      </c>
      <c r="J42" s="349">
        <f t="shared" si="6"/>
        <v>278</v>
      </c>
      <c r="K42" s="332">
        <f t="shared" si="7"/>
        <v>376</v>
      </c>
      <c r="L42" s="164">
        <v>28</v>
      </c>
      <c r="M42" s="164">
        <v>12</v>
      </c>
      <c r="N42" s="164">
        <v>336</v>
      </c>
      <c r="O42" s="164">
        <v>0</v>
      </c>
      <c r="P42" s="165">
        <v>0</v>
      </c>
      <c r="Q42" s="180"/>
    </row>
    <row r="43" spans="1:17" ht="27.95" customHeight="1" x14ac:dyDescent="0.15">
      <c r="A43" s="172" t="s">
        <v>247</v>
      </c>
      <c r="B43" s="167">
        <f t="shared" si="8"/>
        <v>52</v>
      </c>
      <c r="C43" s="167">
        <f t="shared" si="9"/>
        <v>22</v>
      </c>
      <c r="D43" s="355">
        <f t="shared" si="4"/>
        <v>74</v>
      </c>
      <c r="E43" s="168">
        <v>2</v>
      </c>
      <c r="F43" s="168">
        <v>3</v>
      </c>
      <c r="G43" s="178">
        <f>SUM(E43:F43)</f>
        <v>5</v>
      </c>
      <c r="H43" s="168">
        <v>50</v>
      </c>
      <c r="I43" s="168">
        <v>19</v>
      </c>
      <c r="J43" s="351">
        <f>SUM(H43:I43)</f>
        <v>69</v>
      </c>
      <c r="K43" s="354">
        <f>SUM(L43:P43)</f>
        <v>74</v>
      </c>
      <c r="L43" s="168">
        <v>4</v>
      </c>
      <c r="M43" s="168">
        <v>0</v>
      </c>
      <c r="N43" s="168">
        <v>55</v>
      </c>
      <c r="O43" s="168">
        <v>0</v>
      </c>
      <c r="P43" s="169">
        <v>15</v>
      </c>
      <c r="Q43" s="180"/>
    </row>
    <row r="44" spans="1:17" ht="27.95" customHeight="1" x14ac:dyDescent="0.1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ht="27.95" customHeight="1" x14ac:dyDescent="0.1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ht="27.95" customHeight="1" x14ac:dyDescent="0.1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</row>
    <row r="47" spans="1:17" ht="27.95" customHeight="1" x14ac:dyDescent="0.1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ht="27.95" customHeight="1" x14ac:dyDescent="0.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</row>
    <row r="49" spans="1:17" ht="27.95" customHeight="1" x14ac:dyDescent="0.1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</row>
    <row r="50" spans="1:17" ht="27.95" customHeight="1" x14ac:dyDescent="0.1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</row>
    <row r="51" spans="1:17" ht="27.95" customHeight="1" x14ac:dyDescent="0.15"/>
    <row r="52" spans="1:17" ht="27.95" customHeight="1" x14ac:dyDescent="0.15"/>
    <row r="53" spans="1:17" ht="27.95" customHeight="1" x14ac:dyDescent="0.15"/>
    <row r="54" spans="1:17" ht="27.95" customHeight="1" x14ac:dyDescent="0.15"/>
    <row r="55" spans="1:17" ht="27.95" customHeight="1" x14ac:dyDescent="0.15"/>
    <row r="56" spans="1:17" ht="27.95" customHeight="1" x14ac:dyDescent="0.15"/>
  </sheetData>
  <mergeCells count="20">
    <mergeCell ref="J4:Q4"/>
    <mergeCell ref="A3:F3"/>
    <mergeCell ref="A4:A5"/>
    <mergeCell ref="B4:I4"/>
    <mergeCell ref="A1:M1"/>
    <mergeCell ref="A2:C2"/>
    <mergeCell ref="P26:P27"/>
    <mergeCell ref="N24:P24"/>
    <mergeCell ref="A25:A27"/>
    <mergeCell ref="B25:J25"/>
    <mergeCell ref="K25:P25"/>
    <mergeCell ref="A24:F24"/>
    <mergeCell ref="H26:J26"/>
    <mergeCell ref="K26:K27"/>
    <mergeCell ref="L26:L27"/>
    <mergeCell ref="M26:M27"/>
    <mergeCell ref="N26:N27"/>
    <mergeCell ref="O26:O27"/>
    <mergeCell ref="B26:D26"/>
    <mergeCell ref="E26:G26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V167"/>
  <sheetViews>
    <sheetView showGridLines="0" zoomScale="70" zoomScaleNormal="70" zoomScaleSheetLayoutView="85" workbookViewId="0">
      <selection activeCell="I10" sqref="I10"/>
    </sheetView>
  </sheetViews>
  <sheetFormatPr defaultColWidth="9.109375" defaultRowHeight="14.25" x14ac:dyDescent="0.15"/>
  <cols>
    <col min="1" max="21" width="16" style="1" customWidth="1"/>
    <col min="22" max="256" width="9.109375" style="1"/>
  </cols>
  <sheetData>
    <row r="1" spans="1:34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"/>
    </row>
    <row r="2" spans="1:34" ht="39.950000000000003" customHeight="1" x14ac:dyDescent="0.15">
      <c r="A2" s="489" t="s">
        <v>84</v>
      </c>
      <c r="B2" s="489"/>
      <c r="C2" s="489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4" ht="39.950000000000003" customHeight="1" thickBot="1" x14ac:dyDescent="0.3">
      <c r="A3" s="486" t="s">
        <v>38</v>
      </c>
      <c r="B3" s="486"/>
      <c r="C3" s="486"/>
      <c r="D3" s="486"/>
      <c r="E3" s="486"/>
      <c r="F3" s="171"/>
      <c r="G3" s="171"/>
      <c r="H3" s="171"/>
      <c r="I3" s="171"/>
      <c r="J3" s="171"/>
      <c r="K3" s="171"/>
      <c r="L3" s="497"/>
      <c r="M3" s="497"/>
      <c r="N3" s="497"/>
      <c r="O3" s="171" t="s">
        <v>138</v>
      </c>
      <c r="P3" s="345"/>
      <c r="Q3" s="345"/>
      <c r="R3" s="345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</row>
    <row r="4" spans="1:34" ht="45.95" customHeight="1" thickBot="1" x14ac:dyDescent="0.2">
      <c r="A4" s="153" t="s">
        <v>216</v>
      </c>
      <c r="B4" s="154" t="s">
        <v>234</v>
      </c>
      <c r="C4" s="154" t="s">
        <v>190</v>
      </c>
      <c r="D4" s="154" t="s">
        <v>72</v>
      </c>
      <c r="E4" s="154" t="s">
        <v>73</v>
      </c>
      <c r="F4" s="154" t="s">
        <v>78</v>
      </c>
      <c r="G4" s="154" t="s">
        <v>77</v>
      </c>
      <c r="H4" s="154" t="s">
        <v>80</v>
      </c>
      <c r="I4" s="154" t="s">
        <v>90</v>
      </c>
      <c r="J4" s="154" t="s">
        <v>91</v>
      </c>
      <c r="K4" s="154" t="s">
        <v>92</v>
      </c>
      <c r="L4" s="226" t="s">
        <v>169</v>
      </c>
      <c r="M4" s="228" t="s">
        <v>43</v>
      </c>
      <c r="N4" s="356" t="s">
        <v>338</v>
      </c>
      <c r="O4" s="357" t="s">
        <v>339</v>
      </c>
      <c r="P4" s="345"/>
      <c r="Q4" s="345"/>
      <c r="R4" s="345"/>
      <c r="S4" s="126"/>
      <c r="T4" s="126"/>
      <c r="U4" s="126"/>
      <c r="V4" s="126"/>
      <c r="W4" s="126"/>
      <c r="X4" s="126"/>
      <c r="Y4" s="127"/>
      <c r="Z4" s="127"/>
      <c r="AA4" s="128"/>
      <c r="AB4" s="128"/>
      <c r="AC4" s="126"/>
      <c r="AD4" s="126"/>
      <c r="AE4" s="126"/>
      <c r="AF4" s="126"/>
      <c r="AG4" s="126"/>
      <c r="AH4" s="126"/>
    </row>
    <row r="5" spans="1:34" ht="30" customHeight="1" thickTop="1" x14ac:dyDescent="0.15">
      <c r="A5" s="157" t="s">
        <v>235</v>
      </c>
      <c r="B5" s="158">
        <f t="shared" ref="B5:B20" si="0">SUM(C5:N5)</f>
        <v>459</v>
      </c>
      <c r="C5" s="158">
        <f t="shared" ref="C5:M5" si="1">SUM(C6:C20)</f>
        <v>304</v>
      </c>
      <c r="D5" s="158">
        <f t="shared" si="1"/>
        <v>89</v>
      </c>
      <c r="E5" s="158">
        <f t="shared" si="1"/>
        <v>41</v>
      </c>
      <c r="F5" s="158">
        <f t="shared" si="1"/>
        <v>4</v>
      </c>
      <c r="G5" s="158">
        <f t="shared" si="1"/>
        <v>9</v>
      </c>
      <c r="H5" s="158">
        <f t="shared" si="1"/>
        <v>3</v>
      </c>
      <c r="I5" s="158">
        <f t="shared" si="1"/>
        <v>3</v>
      </c>
      <c r="J5" s="158">
        <f t="shared" si="1"/>
        <v>2</v>
      </c>
      <c r="K5" s="158">
        <f t="shared" si="1"/>
        <v>2</v>
      </c>
      <c r="L5" s="158">
        <f t="shared" si="1"/>
        <v>1</v>
      </c>
      <c r="M5" s="339">
        <f t="shared" si="1"/>
        <v>1</v>
      </c>
      <c r="N5" s="339">
        <f>SUM(N6:N20)</f>
        <v>0</v>
      </c>
      <c r="O5" s="340">
        <f>SUM(O6:O20)</f>
        <v>0</v>
      </c>
      <c r="P5" s="345"/>
      <c r="Q5" s="345"/>
      <c r="R5" s="345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ht="27.95" customHeight="1" x14ac:dyDescent="0.15">
      <c r="A6" s="160" t="s">
        <v>256</v>
      </c>
      <c r="B6" s="161">
        <f t="shared" si="0"/>
        <v>41</v>
      </c>
      <c r="C6" s="162">
        <v>28</v>
      </c>
      <c r="D6" s="162">
        <v>9</v>
      </c>
      <c r="E6" s="162">
        <v>4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62">
        <v>0</v>
      </c>
      <c r="M6" s="216">
        <v>0</v>
      </c>
      <c r="N6" s="162">
        <v>0</v>
      </c>
      <c r="O6" s="163">
        <v>0</v>
      </c>
      <c r="P6" s="345"/>
      <c r="Q6" s="345"/>
      <c r="R6" s="345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ht="27.95" customHeight="1" x14ac:dyDescent="0.15">
      <c r="A7" s="160" t="s">
        <v>244</v>
      </c>
      <c r="B7" s="161">
        <f t="shared" si="0"/>
        <v>38</v>
      </c>
      <c r="C7" s="164">
        <v>18</v>
      </c>
      <c r="D7" s="164">
        <v>12</v>
      </c>
      <c r="E7" s="164">
        <v>4</v>
      </c>
      <c r="F7" s="164">
        <v>1</v>
      </c>
      <c r="G7" s="164">
        <v>2</v>
      </c>
      <c r="H7" s="164">
        <v>0</v>
      </c>
      <c r="I7" s="164">
        <v>0</v>
      </c>
      <c r="J7" s="164">
        <v>1</v>
      </c>
      <c r="K7" s="164">
        <v>0</v>
      </c>
      <c r="L7" s="164">
        <v>0</v>
      </c>
      <c r="M7" s="217">
        <v>0</v>
      </c>
      <c r="N7" s="164">
        <v>0</v>
      </c>
      <c r="O7" s="165">
        <v>0</v>
      </c>
      <c r="P7" s="345"/>
      <c r="Q7" s="345"/>
      <c r="R7" s="345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1:34" ht="27.95" customHeight="1" x14ac:dyDescent="0.15">
      <c r="A8" s="160" t="s">
        <v>257</v>
      </c>
      <c r="B8" s="161">
        <f t="shared" si="0"/>
        <v>26</v>
      </c>
      <c r="C8" s="164">
        <v>18</v>
      </c>
      <c r="D8" s="164">
        <v>3</v>
      </c>
      <c r="E8" s="164">
        <v>3</v>
      </c>
      <c r="F8" s="164">
        <v>0</v>
      </c>
      <c r="G8" s="164">
        <v>1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217">
        <v>1</v>
      </c>
      <c r="N8" s="164">
        <v>0</v>
      </c>
      <c r="O8" s="165">
        <v>0</v>
      </c>
      <c r="P8" s="345"/>
      <c r="Q8" s="345"/>
      <c r="R8" s="345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1:34" ht="27.95" customHeight="1" x14ac:dyDescent="0.15">
      <c r="A9" s="160" t="s">
        <v>249</v>
      </c>
      <c r="B9" s="161">
        <f t="shared" si="0"/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217">
        <v>0</v>
      </c>
      <c r="N9" s="164">
        <v>0</v>
      </c>
      <c r="O9" s="165">
        <v>0</v>
      </c>
      <c r="P9" s="345"/>
      <c r="Q9" s="345"/>
      <c r="R9" s="345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ht="27.95" customHeight="1" x14ac:dyDescent="0.15">
      <c r="A10" s="160" t="s">
        <v>254</v>
      </c>
      <c r="B10" s="161">
        <f t="shared" si="0"/>
        <v>62</v>
      </c>
      <c r="C10" s="164">
        <v>37</v>
      </c>
      <c r="D10" s="164">
        <v>15</v>
      </c>
      <c r="E10" s="164">
        <v>6</v>
      </c>
      <c r="F10" s="164">
        <v>0</v>
      </c>
      <c r="G10" s="164">
        <v>0</v>
      </c>
      <c r="H10" s="164">
        <v>0</v>
      </c>
      <c r="I10" s="164">
        <v>1</v>
      </c>
      <c r="J10" s="164">
        <v>1</v>
      </c>
      <c r="K10" s="164">
        <v>1</v>
      </c>
      <c r="L10" s="164">
        <v>1</v>
      </c>
      <c r="M10" s="217">
        <v>0</v>
      </c>
      <c r="N10" s="164">
        <v>0</v>
      </c>
      <c r="O10" s="165">
        <v>0</v>
      </c>
      <c r="P10" s="345"/>
      <c r="Q10" s="345"/>
      <c r="R10" s="345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</row>
    <row r="11" spans="1:34" ht="27.95" customHeight="1" x14ac:dyDescent="0.15">
      <c r="A11" s="160" t="s">
        <v>245</v>
      </c>
      <c r="B11" s="161">
        <f t="shared" si="0"/>
        <v>24</v>
      </c>
      <c r="C11" s="164">
        <v>13</v>
      </c>
      <c r="D11" s="164">
        <v>3</v>
      </c>
      <c r="E11" s="164">
        <v>4</v>
      </c>
      <c r="F11" s="164">
        <v>2</v>
      </c>
      <c r="G11" s="164">
        <v>1</v>
      </c>
      <c r="H11" s="164">
        <v>0</v>
      </c>
      <c r="I11" s="164">
        <v>1</v>
      </c>
      <c r="J11" s="164">
        <v>0</v>
      </c>
      <c r="K11" s="164">
        <v>0</v>
      </c>
      <c r="L11" s="164">
        <v>0</v>
      </c>
      <c r="M11" s="217">
        <v>0</v>
      </c>
      <c r="N11" s="164">
        <v>0</v>
      </c>
      <c r="O11" s="165">
        <v>0</v>
      </c>
      <c r="P11" s="345"/>
      <c r="Q11" s="345"/>
      <c r="R11" s="345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:34" ht="27.95" customHeight="1" x14ac:dyDescent="0.15">
      <c r="A12" s="160" t="s">
        <v>255</v>
      </c>
      <c r="B12" s="161">
        <f t="shared" si="0"/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5">
        <v>0</v>
      </c>
      <c r="P12" s="345"/>
      <c r="Q12" s="345"/>
      <c r="R12" s="345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34" ht="27.95" customHeight="1" x14ac:dyDescent="0.15">
      <c r="A13" s="160" t="s">
        <v>239</v>
      </c>
      <c r="B13" s="161">
        <f t="shared" si="0"/>
        <v>35</v>
      </c>
      <c r="C13" s="164">
        <v>25</v>
      </c>
      <c r="D13" s="164">
        <v>4</v>
      </c>
      <c r="E13" s="164">
        <v>3</v>
      </c>
      <c r="F13" s="164">
        <v>0</v>
      </c>
      <c r="G13" s="164">
        <v>1</v>
      </c>
      <c r="H13" s="164">
        <v>1</v>
      </c>
      <c r="I13" s="164">
        <v>0</v>
      </c>
      <c r="J13" s="164">
        <v>0</v>
      </c>
      <c r="K13" s="164">
        <v>1</v>
      </c>
      <c r="L13" s="164">
        <v>0</v>
      </c>
      <c r="M13" s="217">
        <v>0</v>
      </c>
      <c r="N13" s="164">
        <v>0</v>
      </c>
      <c r="O13" s="165">
        <v>0</v>
      </c>
      <c r="P13" s="345"/>
      <c r="Q13" s="345"/>
      <c r="R13" s="345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</row>
    <row r="14" spans="1:34" ht="27.95" customHeight="1" x14ac:dyDescent="0.15">
      <c r="A14" s="160" t="s">
        <v>241</v>
      </c>
      <c r="B14" s="161">
        <f t="shared" si="0"/>
        <v>30</v>
      </c>
      <c r="C14" s="164">
        <v>21</v>
      </c>
      <c r="D14" s="164">
        <v>5</v>
      </c>
      <c r="E14" s="164">
        <v>2</v>
      </c>
      <c r="F14" s="164">
        <v>0</v>
      </c>
      <c r="G14" s="164">
        <v>1</v>
      </c>
      <c r="H14" s="164">
        <v>1</v>
      </c>
      <c r="I14" s="164">
        <v>0</v>
      </c>
      <c r="J14" s="164">
        <v>0</v>
      </c>
      <c r="K14" s="164">
        <v>0</v>
      </c>
      <c r="L14" s="164">
        <v>0</v>
      </c>
      <c r="M14" s="217">
        <v>0</v>
      </c>
      <c r="N14" s="164">
        <v>0</v>
      </c>
      <c r="O14" s="165">
        <v>0</v>
      </c>
      <c r="P14" s="345"/>
      <c r="Q14" s="345"/>
      <c r="R14" s="345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</row>
    <row r="15" spans="1:34" ht="27.95" customHeight="1" x14ac:dyDescent="0.15">
      <c r="A15" s="160" t="s">
        <v>252</v>
      </c>
      <c r="B15" s="161">
        <f t="shared" si="0"/>
        <v>48</v>
      </c>
      <c r="C15" s="164">
        <v>36</v>
      </c>
      <c r="D15" s="164">
        <v>9</v>
      </c>
      <c r="E15" s="164">
        <v>2</v>
      </c>
      <c r="F15" s="164">
        <v>0</v>
      </c>
      <c r="G15" s="164">
        <v>0</v>
      </c>
      <c r="H15" s="164">
        <v>0</v>
      </c>
      <c r="I15" s="164">
        <v>1</v>
      </c>
      <c r="J15" s="164">
        <v>0</v>
      </c>
      <c r="K15" s="164">
        <v>0</v>
      </c>
      <c r="L15" s="164">
        <v>0</v>
      </c>
      <c r="M15" s="217">
        <v>0</v>
      </c>
      <c r="N15" s="164">
        <v>0</v>
      </c>
      <c r="O15" s="165">
        <v>0</v>
      </c>
      <c r="P15" s="345"/>
      <c r="Q15" s="345"/>
      <c r="R15" s="34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</row>
    <row r="16" spans="1:34" ht="27.95" customHeight="1" x14ac:dyDescent="0.15">
      <c r="A16" s="160" t="s">
        <v>246</v>
      </c>
      <c r="B16" s="161">
        <f t="shared" si="0"/>
        <v>13</v>
      </c>
      <c r="C16" s="164">
        <v>12</v>
      </c>
      <c r="D16" s="164">
        <v>1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217">
        <v>0</v>
      </c>
      <c r="N16" s="164">
        <v>0</v>
      </c>
      <c r="O16" s="165">
        <v>0</v>
      </c>
      <c r="P16" s="345"/>
      <c r="Q16" s="345"/>
      <c r="R16" s="345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</row>
    <row r="17" spans="1:34" ht="27.95" customHeight="1" x14ac:dyDescent="0.15">
      <c r="A17" s="160" t="s">
        <v>253</v>
      </c>
      <c r="B17" s="161">
        <f t="shared" si="0"/>
        <v>18</v>
      </c>
      <c r="C17" s="164">
        <v>14</v>
      </c>
      <c r="D17" s="164">
        <v>1</v>
      </c>
      <c r="E17" s="164">
        <v>2</v>
      </c>
      <c r="F17" s="164">
        <v>1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217">
        <v>0</v>
      </c>
      <c r="N17" s="164">
        <v>0</v>
      </c>
      <c r="O17" s="165">
        <v>0</v>
      </c>
      <c r="P17" s="345"/>
      <c r="Q17" s="345"/>
      <c r="R17" s="34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</row>
    <row r="18" spans="1:34" ht="27.95" customHeight="1" x14ac:dyDescent="0.15">
      <c r="A18" s="160" t="s">
        <v>251</v>
      </c>
      <c r="B18" s="161">
        <f t="shared" si="0"/>
        <v>66</v>
      </c>
      <c r="C18" s="164">
        <v>48</v>
      </c>
      <c r="D18" s="164">
        <v>11</v>
      </c>
      <c r="E18" s="164">
        <v>5</v>
      </c>
      <c r="F18" s="164">
        <v>0</v>
      </c>
      <c r="G18" s="164">
        <v>2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217">
        <v>0</v>
      </c>
      <c r="N18" s="164">
        <v>0</v>
      </c>
      <c r="O18" s="165">
        <v>0</v>
      </c>
      <c r="P18" s="345"/>
      <c r="Q18" s="345"/>
      <c r="R18" s="345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</row>
    <row r="19" spans="1:34" ht="27.95" customHeight="1" x14ac:dyDescent="0.15">
      <c r="A19" s="160" t="s">
        <v>242</v>
      </c>
      <c r="B19" s="161">
        <f t="shared" si="0"/>
        <v>45</v>
      </c>
      <c r="C19" s="164">
        <v>26</v>
      </c>
      <c r="D19" s="164">
        <v>14</v>
      </c>
      <c r="E19" s="164">
        <v>4</v>
      </c>
      <c r="F19" s="164">
        <v>0</v>
      </c>
      <c r="G19" s="164">
        <v>0</v>
      </c>
      <c r="H19" s="164">
        <v>1</v>
      </c>
      <c r="I19" s="164">
        <v>0</v>
      </c>
      <c r="J19" s="164">
        <v>0</v>
      </c>
      <c r="K19" s="164">
        <v>0</v>
      </c>
      <c r="L19" s="164">
        <v>0</v>
      </c>
      <c r="M19" s="217">
        <v>0</v>
      </c>
      <c r="N19" s="164">
        <v>0</v>
      </c>
      <c r="O19" s="165">
        <v>0</v>
      </c>
      <c r="P19" s="345"/>
      <c r="Q19" s="345"/>
      <c r="R19" s="345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</row>
    <row r="20" spans="1:34" ht="27.95" customHeight="1" thickBot="1" x14ac:dyDescent="0.2">
      <c r="A20" s="172" t="s">
        <v>247</v>
      </c>
      <c r="B20" s="167">
        <f t="shared" si="0"/>
        <v>13</v>
      </c>
      <c r="C20" s="168">
        <v>8</v>
      </c>
      <c r="D20" s="168">
        <v>2</v>
      </c>
      <c r="E20" s="168">
        <v>2</v>
      </c>
      <c r="F20" s="168">
        <v>0</v>
      </c>
      <c r="G20" s="168">
        <v>1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219">
        <v>0</v>
      </c>
      <c r="N20" s="168">
        <v>0</v>
      </c>
      <c r="O20" s="169">
        <v>0</v>
      </c>
      <c r="P20" s="345"/>
      <c r="Q20" s="345"/>
      <c r="R20" s="345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</row>
    <row r="21" spans="1:34" ht="39.950000000000003" customHeight="1" x14ac:dyDescent="0.15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71"/>
      <c r="P21" s="345"/>
      <c r="Q21" s="345"/>
      <c r="R21" s="345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</row>
    <row r="22" spans="1:34" ht="39.950000000000003" customHeight="1" x14ac:dyDescent="0.15">
      <c r="A22" s="505"/>
      <c r="B22" s="505"/>
      <c r="C22" s="505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345"/>
      <c r="Q22" s="345"/>
      <c r="R22" s="345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</row>
    <row r="23" spans="1:34" ht="39.950000000000003" customHeight="1" thickBot="1" x14ac:dyDescent="0.3">
      <c r="A23" s="496" t="s">
        <v>25</v>
      </c>
      <c r="B23" s="496"/>
      <c r="C23" s="496"/>
      <c r="D23" s="496"/>
      <c r="E23" s="496"/>
      <c r="F23" s="171"/>
      <c r="G23" s="171"/>
      <c r="H23" s="171"/>
      <c r="I23" s="171"/>
      <c r="J23" s="171"/>
      <c r="K23" s="171"/>
      <c r="L23" s="497"/>
      <c r="M23" s="497"/>
      <c r="N23" s="497"/>
      <c r="O23" s="171" t="s">
        <v>127</v>
      </c>
      <c r="P23" s="345"/>
      <c r="Q23" s="345"/>
      <c r="R23" s="345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</row>
    <row r="24" spans="1:34" ht="45.95" customHeight="1" thickBot="1" x14ac:dyDescent="0.2">
      <c r="A24" s="153" t="s">
        <v>216</v>
      </c>
      <c r="B24" s="154" t="s">
        <v>234</v>
      </c>
      <c r="C24" s="154" t="s">
        <v>190</v>
      </c>
      <c r="D24" s="154" t="s">
        <v>72</v>
      </c>
      <c r="E24" s="154" t="s">
        <v>73</v>
      </c>
      <c r="F24" s="154" t="s">
        <v>78</v>
      </c>
      <c r="G24" s="154" t="s">
        <v>77</v>
      </c>
      <c r="H24" s="154" t="s">
        <v>80</v>
      </c>
      <c r="I24" s="154" t="s">
        <v>90</v>
      </c>
      <c r="J24" s="154" t="s">
        <v>91</v>
      </c>
      <c r="K24" s="154" t="s">
        <v>92</v>
      </c>
      <c r="L24" s="226" t="s">
        <v>169</v>
      </c>
      <c r="M24" s="228" t="s">
        <v>43</v>
      </c>
      <c r="N24" s="356" t="s">
        <v>338</v>
      </c>
      <c r="O24" s="357" t="s">
        <v>339</v>
      </c>
      <c r="P24" s="345"/>
      <c r="Q24" s="345"/>
      <c r="R24" s="345"/>
      <c r="S24" s="126"/>
      <c r="T24" s="126"/>
      <c r="U24" s="126"/>
      <c r="V24" s="126"/>
      <c r="W24" s="126"/>
      <c r="X24" s="126"/>
      <c r="Y24" s="127"/>
      <c r="Z24" s="127"/>
      <c r="AA24" s="128"/>
      <c r="AB24" s="128"/>
      <c r="AC24" s="126"/>
      <c r="AD24" s="126"/>
      <c r="AE24" s="126"/>
      <c r="AF24" s="126"/>
      <c r="AG24" s="126"/>
      <c r="AH24" s="126"/>
    </row>
    <row r="25" spans="1:34" ht="30" customHeight="1" thickTop="1" x14ac:dyDescent="0.15">
      <c r="A25" s="157" t="s">
        <v>235</v>
      </c>
      <c r="B25" s="158">
        <f t="shared" ref="B25:B40" si="2">SUM(C25:N25)</f>
        <v>8988</v>
      </c>
      <c r="C25" s="158">
        <f t="shared" ref="C25:O25" si="3">SUM(C26:C40)</f>
        <v>1328</v>
      </c>
      <c r="D25" s="158">
        <f t="shared" si="3"/>
        <v>1166</v>
      </c>
      <c r="E25" s="158">
        <f t="shared" si="3"/>
        <v>1059</v>
      </c>
      <c r="F25" s="158">
        <f t="shared" si="3"/>
        <v>176</v>
      </c>
      <c r="G25" s="158">
        <f t="shared" si="3"/>
        <v>549</v>
      </c>
      <c r="H25" s="158">
        <f t="shared" si="3"/>
        <v>300</v>
      </c>
      <c r="I25" s="158">
        <f t="shared" si="3"/>
        <v>650</v>
      </c>
      <c r="J25" s="158">
        <f t="shared" si="3"/>
        <v>600</v>
      </c>
      <c r="K25" s="158">
        <f t="shared" si="3"/>
        <v>870</v>
      </c>
      <c r="L25" s="158">
        <f t="shared" si="3"/>
        <v>960</v>
      </c>
      <c r="M25" s="158">
        <f t="shared" si="3"/>
        <v>1330</v>
      </c>
      <c r="N25" s="339">
        <f t="shared" si="3"/>
        <v>0</v>
      </c>
      <c r="O25" s="340">
        <f t="shared" si="3"/>
        <v>0</v>
      </c>
      <c r="P25" s="345"/>
      <c r="Q25" s="345"/>
      <c r="R25" s="345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</row>
    <row r="26" spans="1:34" ht="27.95" customHeight="1" x14ac:dyDescent="0.15">
      <c r="A26" s="160" t="s">
        <v>256</v>
      </c>
      <c r="B26" s="161">
        <f t="shared" si="2"/>
        <v>338</v>
      </c>
      <c r="C26" s="162">
        <v>111</v>
      </c>
      <c r="D26" s="162">
        <v>115</v>
      </c>
      <c r="E26" s="162">
        <v>112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0</v>
      </c>
      <c r="M26" s="216">
        <v>0</v>
      </c>
      <c r="N26" s="358">
        <v>0</v>
      </c>
      <c r="O26" s="359">
        <v>0</v>
      </c>
      <c r="P26" s="345"/>
      <c r="Q26" s="345"/>
      <c r="R26" s="345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</row>
    <row r="27" spans="1:34" ht="27.95" customHeight="1" x14ac:dyDescent="0.15">
      <c r="A27" s="160" t="s">
        <v>244</v>
      </c>
      <c r="B27" s="161">
        <f t="shared" si="2"/>
        <v>827</v>
      </c>
      <c r="C27" s="164">
        <v>78</v>
      </c>
      <c r="D27" s="164">
        <v>162</v>
      </c>
      <c r="E27" s="164">
        <v>102</v>
      </c>
      <c r="F27" s="164">
        <v>40</v>
      </c>
      <c r="G27" s="164">
        <v>145</v>
      </c>
      <c r="H27" s="164">
        <v>0</v>
      </c>
      <c r="I27" s="164">
        <v>0</v>
      </c>
      <c r="J27" s="164">
        <v>300</v>
      </c>
      <c r="K27" s="164">
        <v>0</v>
      </c>
      <c r="L27" s="164">
        <v>0</v>
      </c>
      <c r="M27" s="217">
        <v>0</v>
      </c>
      <c r="N27" s="164">
        <v>0</v>
      </c>
      <c r="O27" s="165">
        <v>0</v>
      </c>
      <c r="P27" s="345"/>
      <c r="Q27" s="345"/>
      <c r="R27" s="345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</row>
    <row r="28" spans="1:34" ht="27.95" customHeight="1" x14ac:dyDescent="0.15">
      <c r="A28" s="160" t="s">
        <v>257</v>
      </c>
      <c r="B28" s="161">
        <f t="shared" si="2"/>
        <v>1591</v>
      </c>
      <c r="C28" s="164">
        <v>78</v>
      </c>
      <c r="D28" s="164">
        <v>45</v>
      </c>
      <c r="E28" s="164">
        <v>88</v>
      </c>
      <c r="F28" s="164">
        <v>0</v>
      </c>
      <c r="G28" s="164">
        <v>50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217">
        <v>1330</v>
      </c>
      <c r="N28" s="164">
        <v>0</v>
      </c>
      <c r="O28" s="165">
        <v>0</v>
      </c>
      <c r="P28" s="345"/>
      <c r="Q28" s="345"/>
      <c r="R28" s="345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</row>
    <row r="29" spans="1:34" ht="27.95" customHeight="1" x14ac:dyDescent="0.15">
      <c r="A29" s="160" t="s">
        <v>249</v>
      </c>
      <c r="B29" s="161">
        <f t="shared" si="2"/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217">
        <v>0</v>
      </c>
      <c r="N29" s="164">
        <v>0</v>
      </c>
      <c r="O29" s="165">
        <v>0</v>
      </c>
      <c r="P29" s="345"/>
      <c r="Q29" s="345"/>
      <c r="R29" s="345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</row>
    <row r="30" spans="1:34" ht="27.95" customHeight="1" x14ac:dyDescent="0.15">
      <c r="A30" s="160" t="s">
        <v>254</v>
      </c>
      <c r="B30" s="161">
        <f t="shared" si="2"/>
        <v>2467</v>
      </c>
      <c r="C30" s="164">
        <v>168</v>
      </c>
      <c r="D30" s="164">
        <v>218</v>
      </c>
      <c r="E30" s="164">
        <v>151</v>
      </c>
      <c r="F30" s="164">
        <v>0</v>
      </c>
      <c r="G30" s="164">
        <v>0</v>
      </c>
      <c r="H30" s="164">
        <v>0</v>
      </c>
      <c r="I30" s="164">
        <v>200</v>
      </c>
      <c r="J30" s="164">
        <v>300</v>
      </c>
      <c r="K30" s="164">
        <v>470</v>
      </c>
      <c r="L30" s="164">
        <v>960</v>
      </c>
      <c r="M30" s="217">
        <v>0</v>
      </c>
      <c r="N30" s="164">
        <v>0</v>
      </c>
      <c r="O30" s="165">
        <v>0</v>
      </c>
      <c r="P30" s="345"/>
      <c r="Q30" s="345"/>
      <c r="R30" s="34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</row>
    <row r="31" spans="1:34" ht="27.95" customHeight="1" x14ac:dyDescent="0.15">
      <c r="A31" s="160" t="s">
        <v>245</v>
      </c>
      <c r="B31" s="161">
        <f t="shared" si="2"/>
        <v>608</v>
      </c>
      <c r="C31" s="164">
        <v>65</v>
      </c>
      <c r="D31" s="164">
        <v>35</v>
      </c>
      <c r="E31" s="164">
        <v>122</v>
      </c>
      <c r="F31" s="164">
        <v>96</v>
      </c>
      <c r="G31" s="164">
        <v>90</v>
      </c>
      <c r="H31" s="164">
        <v>0</v>
      </c>
      <c r="I31" s="164">
        <v>200</v>
      </c>
      <c r="J31" s="164">
        <v>0</v>
      </c>
      <c r="K31" s="164">
        <v>0</v>
      </c>
      <c r="L31" s="164">
        <v>0</v>
      </c>
      <c r="M31" s="217">
        <v>0</v>
      </c>
      <c r="N31" s="164">
        <v>0</v>
      </c>
      <c r="O31" s="165">
        <v>0</v>
      </c>
      <c r="P31" s="345"/>
      <c r="Q31" s="345"/>
      <c r="R31" s="345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</row>
    <row r="32" spans="1:34" ht="27.95" customHeight="1" x14ac:dyDescent="0.15">
      <c r="A32" s="160" t="s">
        <v>255</v>
      </c>
      <c r="B32" s="161">
        <f t="shared" si="2"/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217">
        <v>0</v>
      </c>
      <c r="N32" s="164">
        <v>0</v>
      </c>
      <c r="O32" s="165">
        <v>0</v>
      </c>
      <c r="P32" s="345"/>
      <c r="Q32" s="345"/>
      <c r="R32" s="345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</row>
    <row r="33" spans="1:34" ht="27.95" customHeight="1" x14ac:dyDescent="0.15">
      <c r="A33" s="160" t="s">
        <v>239</v>
      </c>
      <c r="B33" s="161">
        <f t="shared" si="2"/>
        <v>752</v>
      </c>
      <c r="C33" s="164">
        <v>82</v>
      </c>
      <c r="D33" s="164">
        <v>49</v>
      </c>
      <c r="E33" s="164">
        <v>71</v>
      </c>
      <c r="F33" s="164">
        <v>0</v>
      </c>
      <c r="G33" s="164">
        <v>50</v>
      </c>
      <c r="H33" s="164">
        <v>100</v>
      </c>
      <c r="I33" s="164">
        <v>0</v>
      </c>
      <c r="J33" s="164">
        <v>0</v>
      </c>
      <c r="K33" s="164">
        <v>400</v>
      </c>
      <c r="L33" s="164">
        <v>0</v>
      </c>
      <c r="M33" s="217">
        <v>0</v>
      </c>
      <c r="N33" s="164">
        <v>0</v>
      </c>
      <c r="O33" s="165">
        <v>0</v>
      </c>
      <c r="P33" s="345"/>
      <c r="Q33" s="345"/>
      <c r="R33" s="34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</row>
    <row r="34" spans="1:34" ht="27.95" customHeight="1" x14ac:dyDescent="0.15">
      <c r="A34" s="160" t="s">
        <v>241</v>
      </c>
      <c r="B34" s="161">
        <f t="shared" si="2"/>
        <v>364</v>
      </c>
      <c r="C34" s="164">
        <v>101</v>
      </c>
      <c r="D34" s="164">
        <v>56</v>
      </c>
      <c r="E34" s="164">
        <v>54</v>
      </c>
      <c r="F34" s="164">
        <v>0</v>
      </c>
      <c r="G34" s="164">
        <v>53</v>
      </c>
      <c r="H34" s="164">
        <v>100</v>
      </c>
      <c r="I34" s="164">
        <v>0</v>
      </c>
      <c r="J34" s="164">
        <v>0</v>
      </c>
      <c r="K34" s="164">
        <v>0</v>
      </c>
      <c r="L34" s="164">
        <v>0</v>
      </c>
      <c r="M34" s="217">
        <v>0</v>
      </c>
      <c r="N34" s="164">
        <v>0</v>
      </c>
      <c r="O34" s="165">
        <v>0</v>
      </c>
      <c r="P34" s="345"/>
      <c r="Q34" s="345"/>
      <c r="R34" s="34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</row>
    <row r="35" spans="1:34" ht="27.95" customHeight="1" x14ac:dyDescent="0.15">
      <c r="A35" s="160" t="s">
        <v>252</v>
      </c>
      <c r="B35" s="161">
        <f t="shared" si="2"/>
        <v>579</v>
      </c>
      <c r="C35" s="164">
        <v>160</v>
      </c>
      <c r="D35" s="164">
        <v>117</v>
      </c>
      <c r="E35" s="164">
        <v>52</v>
      </c>
      <c r="F35" s="164">
        <v>0</v>
      </c>
      <c r="G35" s="164">
        <v>0</v>
      </c>
      <c r="H35" s="164">
        <v>0</v>
      </c>
      <c r="I35" s="164">
        <v>250</v>
      </c>
      <c r="J35" s="164">
        <v>0</v>
      </c>
      <c r="K35" s="164">
        <v>0</v>
      </c>
      <c r="L35" s="164">
        <v>0</v>
      </c>
      <c r="M35" s="217">
        <v>0</v>
      </c>
      <c r="N35" s="164">
        <v>0</v>
      </c>
      <c r="O35" s="165">
        <v>0</v>
      </c>
      <c r="P35" s="345"/>
      <c r="Q35" s="345"/>
      <c r="R35" s="34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</row>
    <row r="36" spans="1:34" ht="27.95" customHeight="1" x14ac:dyDescent="0.15">
      <c r="A36" s="160" t="s">
        <v>246</v>
      </c>
      <c r="B36" s="161">
        <f t="shared" si="2"/>
        <v>79</v>
      </c>
      <c r="C36" s="164">
        <v>67</v>
      </c>
      <c r="D36" s="164">
        <v>12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217">
        <v>0</v>
      </c>
      <c r="N36" s="164">
        <v>0</v>
      </c>
      <c r="O36" s="165">
        <v>0</v>
      </c>
      <c r="P36" s="345"/>
      <c r="Q36" s="345"/>
      <c r="R36" s="345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</row>
    <row r="37" spans="1:34" ht="27.95" customHeight="1" x14ac:dyDescent="0.15">
      <c r="A37" s="160" t="s">
        <v>253</v>
      </c>
      <c r="B37" s="161">
        <f t="shared" si="2"/>
        <v>136</v>
      </c>
      <c r="C37" s="164">
        <v>45</v>
      </c>
      <c r="D37" s="164">
        <v>10</v>
      </c>
      <c r="E37" s="164">
        <v>41</v>
      </c>
      <c r="F37" s="164">
        <v>40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4">
        <v>0</v>
      </c>
      <c r="M37" s="217">
        <v>0</v>
      </c>
      <c r="N37" s="164">
        <v>0</v>
      </c>
      <c r="O37" s="165">
        <v>0</v>
      </c>
      <c r="P37" s="345"/>
      <c r="Q37" s="345"/>
      <c r="R37" s="345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</row>
    <row r="38" spans="1:34" ht="27.95" customHeight="1" x14ac:dyDescent="0.15">
      <c r="A38" s="160" t="s">
        <v>251</v>
      </c>
      <c r="B38" s="161">
        <f t="shared" si="2"/>
        <v>599</v>
      </c>
      <c r="C38" s="164">
        <v>212</v>
      </c>
      <c r="D38" s="164">
        <v>144</v>
      </c>
      <c r="E38" s="164">
        <v>132</v>
      </c>
      <c r="F38" s="164">
        <v>0</v>
      </c>
      <c r="G38" s="164">
        <v>111</v>
      </c>
      <c r="H38" s="164">
        <v>0</v>
      </c>
      <c r="I38" s="164">
        <v>0</v>
      </c>
      <c r="J38" s="164">
        <v>0</v>
      </c>
      <c r="K38" s="164">
        <v>0</v>
      </c>
      <c r="L38" s="164">
        <v>0</v>
      </c>
      <c r="M38" s="217">
        <v>0</v>
      </c>
      <c r="N38" s="164">
        <v>0</v>
      </c>
      <c r="O38" s="165">
        <v>0</v>
      </c>
      <c r="P38" s="345"/>
      <c r="Q38" s="345"/>
      <c r="R38" s="345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</row>
    <row r="39" spans="1:34" ht="27.95" customHeight="1" x14ac:dyDescent="0.15">
      <c r="A39" s="160" t="s">
        <v>242</v>
      </c>
      <c r="B39" s="161">
        <f t="shared" si="2"/>
        <v>504</v>
      </c>
      <c r="C39" s="164">
        <v>135</v>
      </c>
      <c r="D39" s="164">
        <v>180</v>
      </c>
      <c r="E39" s="164">
        <v>89</v>
      </c>
      <c r="F39" s="164">
        <v>0</v>
      </c>
      <c r="G39" s="164">
        <v>0</v>
      </c>
      <c r="H39" s="164">
        <v>100</v>
      </c>
      <c r="I39" s="164">
        <v>0</v>
      </c>
      <c r="J39" s="164">
        <v>0</v>
      </c>
      <c r="K39" s="164">
        <v>0</v>
      </c>
      <c r="L39" s="164">
        <v>0</v>
      </c>
      <c r="M39" s="217">
        <v>0</v>
      </c>
      <c r="N39" s="164">
        <v>0</v>
      </c>
      <c r="O39" s="165">
        <v>0</v>
      </c>
      <c r="P39" s="345"/>
      <c r="Q39" s="345"/>
      <c r="R39" s="345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</row>
    <row r="40" spans="1:34" ht="27.95" customHeight="1" thickBot="1" x14ac:dyDescent="0.2">
      <c r="A40" s="172" t="s">
        <v>247</v>
      </c>
      <c r="B40" s="167">
        <f t="shared" si="2"/>
        <v>144</v>
      </c>
      <c r="C40" s="168">
        <v>26</v>
      </c>
      <c r="D40" s="168">
        <v>23</v>
      </c>
      <c r="E40" s="168">
        <v>45</v>
      </c>
      <c r="F40" s="168">
        <v>0</v>
      </c>
      <c r="G40" s="168">
        <v>50</v>
      </c>
      <c r="H40" s="168">
        <v>0</v>
      </c>
      <c r="I40" s="168">
        <v>0</v>
      </c>
      <c r="J40" s="168">
        <v>0</v>
      </c>
      <c r="K40" s="168">
        <v>0</v>
      </c>
      <c r="L40" s="168">
        <v>0</v>
      </c>
      <c r="M40" s="219">
        <v>0</v>
      </c>
      <c r="N40" s="168">
        <v>0</v>
      </c>
      <c r="O40" s="169">
        <v>0</v>
      </c>
      <c r="P40" s="345"/>
      <c r="Q40" s="345"/>
      <c r="R40" s="345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</row>
    <row r="41" spans="1:34" ht="39.950000000000003" customHeight="1" x14ac:dyDescent="0.1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80"/>
      <c r="P41" s="345"/>
      <c r="Q41" s="345"/>
      <c r="R41" s="345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</row>
    <row r="42" spans="1:34" ht="39.950000000000003" customHeight="1" x14ac:dyDescent="0.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345"/>
      <c r="Q42" s="345"/>
      <c r="R42" s="345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</row>
    <row r="43" spans="1:34" ht="39.950000000000003" customHeight="1" thickBot="1" x14ac:dyDescent="0.3">
      <c r="A43" s="496" t="s">
        <v>264</v>
      </c>
      <c r="B43" s="496"/>
      <c r="C43" s="496"/>
      <c r="D43" s="496"/>
      <c r="E43" s="496"/>
      <c r="F43" s="496"/>
      <c r="G43" s="171"/>
      <c r="H43" s="171"/>
      <c r="I43" s="171"/>
      <c r="J43" s="171"/>
      <c r="K43" s="171"/>
      <c r="L43" s="171"/>
      <c r="M43" s="171"/>
      <c r="N43" s="171"/>
      <c r="O43" s="497" t="s">
        <v>127</v>
      </c>
      <c r="P43" s="497"/>
      <c r="Q43" s="497"/>
      <c r="R43" s="497"/>
    </row>
    <row r="44" spans="1:34" ht="30" customHeight="1" x14ac:dyDescent="0.15">
      <c r="A44" s="502" t="s">
        <v>216</v>
      </c>
      <c r="B44" s="500" t="s">
        <v>145</v>
      </c>
      <c r="C44" s="500"/>
      <c r="D44" s="500"/>
      <c r="E44" s="500"/>
      <c r="F44" s="500"/>
      <c r="G44" s="500"/>
      <c r="H44" s="500"/>
      <c r="I44" s="500"/>
      <c r="J44" s="501"/>
      <c r="K44" s="546" t="s">
        <v>144</v>
      </c>
      <c r="L44" s="500"/>
      <c r="M44" s="500"/>
      <c r="N44" s="500"/>
      <c r="O44" s="500"/>
      <c r="P44" s="500"/>
      <c r="Q44" s="500"/>
      <c r="R44" s="501"/>
    </row>
    <row r="45" spans="1:34" ht="30" customHeight="1" x14ac:dyDescent="0.15">
      <c r="A45" s="549"/>
      <c r="B45" s="540" t="s">
        <v>235</v>
      </c>
      <c r="C45" s="540"/>
      <c r="D45" s="540"/>
      <c r="E45" s="540" t="s">
        <v>67</v>
      </c>
      <c r="F45" s="540"/>
      <c r="G45" s="540"/>
      <c r="H45" s="540" t="s">
        <v>66</v>
      </c>
      <c r="I45" s="540"/>
      <c r="J45" s="541"/>
      <c r="K45" s="544" t="s">
        <v>187</v>
      </c>
      <c r="L45" s="540" t="s">
        <v>148</v>
      </c>
      <c r="M45" s="540"/>
      <c r="N45" s="540"/>
      <c r="O45" s="540"/>
      <c r="P45" s="553" t="s">
        <v>389</v>
      </c>
      <c r="Q45" s="550" t="s">
        <v>231</v>
      </c>
      <c r="R45" s="554" t="s">
        <v>235</v>
      </c>
    </row>
    <row r="46" spans="1:34" ht="30" customHeight="1" x14ac:dyDescent="0.15">
      <c r="A46" s="557"/>
      <c r="B46" s="360" t="s">
        <v>232</v>
      </c>
      <c r="C46" s="361" t="s">
        <v>233</v>
      </c>
      <c r="D46" s="360" t="s">
        <v>235</v>
      </c>
      <c r="E46" s="361" t="s">
        <v>232</v>
      </c>
      <c r="F46" s="361" t="s">
        <v>233</v>
      </c>
      <c r="G46" s="361" t="s">
        <v>235</v>
      </c>
      <c r="H46" s="361" t="s">
        <v>232</v>
      </c>
      <c r="I46" s="361" t="s">
        <v>233</v>
      </c>
      <c r="J46" s="362" t="s">
        <v>235</v>
      </c>
      <c r="K46" s="556"/>
      <c r="L46" s="361" t="s">
        <v>199</v>
      </c>
      <c r="M46" s="361" t="s">
        <v>192</v>
      </c>
      <c r="N46" s="361" t="s">
        <v>231</v>
      </c>
      <c r="O46" s="361" t="s">
        <v>235</v>
      </c>
      <c r="P46" s="558"/>
      <c r="Q46" s="552"/>
      <c r="R46" s="555"/>
      <c r="S46" s="4"/>
      <c r="T46" s="4"/>
    </row>
    <row r="47" spans="1:34" ht="30" customHeight="1" x14ac:dyDescent="0.15">
      <c r="A47" s="363" t="s">
        <v>235</v>
      </c>
      <c r="B47" s="364">
        <f>SUM(B48:B62)</f>
        <v>5656</v>
      </c>
      <c r="C47" s="364">
        <f>SUM(C48:C62)</f>
        <v>3332</v>
      </c>
      <c r="D47" s="364">
        <f t="shared" ref="D47:D62" si="4">SUM(B47:C47)</f>
        <v>8988</v>
      </c>
      <c r="E47" s="364">
        <f>SUM(E48:E62)</f>
        <v>1391</v>
      </c>
      <c r="F47" s="364">
        <f>SUM(F48:F62)</f>
        <v>1078</v>
      </c>
      <c r="G47" s="364">
        <f t="shared" ref="G47:G61" si="5">SUM(E47:F47)</f>
        <v>2469</v>
      </c>
      <c r="H47" s="364">
        <f>SUM(H48:H62)</f>
        <v>4265</v>
      </c>
      <c r="I47" s="364">
        <f>SUM(I48:I62)</f>
        <v>2254</v>
      </c>
      <c r="J47" s="365">
        <f t="shared" ref="J47:J61" si="6">SUM(H47:I47)</f>
        <v>6519</v>
      </c>
      <c r="K47" s="366">
        <f>SUM(K48:K62)</f>
        <v>46</v>
      </c>
      <c r="L47" s="367">
        <f>SUM(L48:L62)</f>
        <v>36</v>
      </c>
      <c r="M47" s="367">
        <f>SUM(M48:M62)</f>
        <v>39</v>
      </c>
      <c r="N47" s="367">
        <f>SUM(N48:N62)</f>
        <v>255</v>
      </c>
      <c r="O47" s="367">
        <f t="shared" ref="O47:O61" si="7">SUM(L47:N47)</f>
        <v>330</v>
      </c>
      <c r="P47" s="367">
        <f>SUM(P48:P62)</f>
        <v>4646</v>
      </c>
      <c r="Q47" s="367">
        <f>SUM(Q48:Q62)</f>
        <v>3966</v>
      </c>
      <c r="R47" s="365">
        <f>SUM(R48:R62)</f>
        <v>8988</v>
      </c>
      <c r="S47" s="45"/>
      <c r="T47" s="45"/>
    </row>
    <row r="48" spans="1:34" ht="27.95" customHeight="1" x14ac:dyDescent="0.15">
      <c r="A48" s="160" t="s">
        <v>256</v>
      </c>
      <c r="B48" s="368">
        <f t="shared" ref="B48:B62" si="8">SUM(E48,H48)</f>
        <v>210</v>
      </c>
      <c r="C48" s="368">
        <f t="shared" ref="C48:C62" si="9">SUM(F48,I48)</f>
        <v>128</v>
      </c>
      <c r="D48" s="369">
        <f t="shared" si="4"/>
        <v>338</v>
      </c>
      <c r="E48" s="162">
        <v>74</v>
      </c>
      <c r="F48" s="162">
        <v>41</v>
      </c>
      <c r="G48" s="176">
        <f t="shared" si="5"/>
        <v>115</v>
      </c>
      <c r="H48" s="162">
        <v>136</v>
      </c>
      <c r="I48" s="162">
        <v>87</v>
      </c>
      <c r="J48" s="177">
        <f t="shared" si="6"/>
        <v>223</v>
      </c>
      <c r="K48" s="370">
        <v>30</v>
      </c>
      <c r="L48" s="162">
        <v>0</v>
      </c>
      <c r="M48" s="162">
        <v>0</v>
      </c>
      <c r="N48" s="162">
        <v>51</v>
      </c>
      <c r="O48" s="206">
        <f t="shared" si="7"/>
        <v>51</v>
      </c>
      <c r="P48" s="162">
        <v>221</v>
      </c>
      <c r="Q48" s="162">
        <v>36</v>
      </c>
      <c r="R48" s="371">
        <f t="shared" ref="R48:R62" si="10">SUM(K48,O48,P48:Q48)</f>
        <v>338</v>
      </c>
      <c r="S48" s="45"/>
      <c r="T48" s="45"/>
    </row>
    <row r="49" spans="1:20" ht="27.95" customHeight="1" x14ac:dyDescent="0.15">
      <c r="A49" s="160" t="s">
        <v>244</v>
      </c>
      <c r="B49" s="368">
        <f t="shared" si="8"/>
        <v>580</v>
      </c>
      <c r="C49" s="368">
        <f t="shared" si="9"/>
        <v>247</v>
      </c>
      <c r="D49" s="372">
        <f t="shared" si="4"/>
        <v>827</v>
      </c>
      <c r="E49" s="162">
        <v>197</v>
      </c>
      <c r="F49" s="162">
        <v>169</v>
      </c>
      <c r="G49" s="176">
        <f t="shared" si="5"/>
        <v>366</v>
      </c>
      <c r="H49" s="162">
        <v>383</v>
      </c>
      <c r="I49" s="162">
        <v>78</v>
      </c>
      <c r="J49" s="177">
        <f t="shared" si="6"/>
        <v>461</v>
      </c>
      <c r="K49" s="370">
        <v>0</v>
      </c>
      <c r="L49" s="162">
        <v>0</v>
      </c>
      <c r="M49" s="162">
        <v>0</v>
      </c>
      <c r="N49" s="162">
        <v>11</v>
      </c>
      <c r="O49" s="206">
        <f t="shared" si="7"/>
        <v>11</v>
      </c>
      <c r="P49" s="164">
        <v>444</v>
      </c>
      <c r="Q49" s="164">
        <v>372</v>
      </c>
      <c r="R49" s="373">
        <f t="shared" si="10"/>
        <v>827</v>
      </c>
      <c r="S49" s="45"/>
      <c r="T49" s="45"/>
    </row>
    <row r="50" spans="1:20" ht="27.95" customHeight="1" x14ac:dyDescent="0.15">
      <c r="A50" s="160" t="s">
        <v>257</v>
      </c>
      <c r="B50" s="368">
        <f t="shared" si="8"/>
        <v>749</v>
      </c>
      <c r="C50" s="368">
        <f t="shared" si="9"/>
        <v>842</v>
      </c>
      <c r="D50" s="369">
        <f t="shared" si="4"/>
        <v>1591</v>
      </c>
      <c r="E50" s="162">
        <v>314</v>
      </c>
      <c r="F50" s="162">
        <v>241</v>
      </c>
      <c r="G50" s="176">
        <f t="shared" si="5"/>
        <v>555</v>
      </c>
      <c r="H50" s="162">
        <v>435</v>
      </c>
      <c r="I50" s="162">
        <v>601</v>
      </c>
      <c r="J50" s="177">
        <f t="shared" si="6"/>
        <v>1036</v>
      </c>
      <c r="K50" s="370">
        <v>0</v>
      </c>
      <c r="L50" s="164">
        <v>0</v>
      </c>
      <c r="M50" s="164">
        <v>1</v>
      </c>
      <c r="N50" s="164">
        <v>0</v>
      </c>
      <c r="O50" s="206">
        <f t="shared" si="7"/>
        <v>1</v>
      </c>
      <c r="P50" s="164">
        <v>1388</v>
      </c>
      <c r="Q50" s="164">
        <v>202</v>
      </c>
      <c r="R50" s="371">
        <f>SUM(K50,O50,P50:Q50)</f>
        <v>1591</v>
      </c>
      <c r="S50" s="45"/>
      <c r="T50" s="45"/>
    </row>
    <row r="51" spans="1:20" ht="27.95" customHeight="1" x14ac:dyDescent="0.15">
      <c r="A51" s="160" t="s">
        <v>249</v>
      </c>
      <c r="B51" s="368">
        <f t="shared" si="8"/>
        <v>0</v>
      </c>
      <c r="C51" s="368">
        <f t="shared" si="9"/>
        <v>0</v>
      </c>
      <c r="D51" s="369">
        <f t="shared" si="4"/>
        <v>0</v>
      </c>
      <c r="E51" s="162">
        <v>0</v>
      </c>
      <c r="F51" s="162">
        <v>0</v>
      </c>
      <c r="G51" s="176">
        <f t="shared" si="5"/>
        <v>0</v>
      </c>
      <c r="H51" s="162">
        <v>0</v>
      </c>
      <c r="I51" s="162">
        <v>0</v>
      </c>
      <c r="J51" s="177">
        <f t="shared" si="6"/>
        <v>0</v>
      </c>
      <c r="K51" s="370">
        <v>0</v>
      </c>
      <c r="L51" s="164">
        <v>0</v>
      </c>
      <c r="M51" s="164">
        <v>0</v>
      </c>
      <c r="N51" s="164">
        <v>0</v>
      </c>
      <c r="O51" s="206">
        <f t="shared" si="7"/>
        <v>0</v>
      </c>
      <c r="P51" s="164">
        <v>0</v>
      </c>
      <c r="Q51" s="164">
        <v>0</v>
      </c>
      <c r="R51" s="371">
        <f>SUM(K51,O51,P51:Q51)</f>
        <v>0</v>
      </c>
      <c r="S51" s="45"/>
      <c r="T51" s="45"/>
    </row>
    <row r="52" spans="1:20" ht="27.95" customHeight="1" x14ac:dyDescent="0.15">
      <c r="A52" s="160" t="s">
        <v>254</v>
      </c>
      <c r="B52" s="368">
        <f t="shared" si="8"/>
        <v>1714</v>
      </c>
      <c r="C52" s="368">
        <f t="shared" si="9"/>
        <v>753</v>
      </c>
      <c r="D52" s="369">
        <f t="shared" si="4"/>
        <v>2467</v>
      </c>
      <c r="E52" s="162">
        <v>322</v>
      </c>
      <c r="F52" s="162">
        <v>278</v>
      </c>
      <c r="G52" s="176">
        <f t="shared" si="5"/>
        <v>600</v>
      </c>
      <c r="H52" s="162">
        <v>1392</v>
      </c>
      <c r="I52" s="162">
        <v>475</v>
      </c>
      <c r="J52" s="177">
        <f t="shared" si="6"/>
        <v>1867</v>
      </c>
      <c r="K52" s="370">
        <v>0</v>
      </c>
      <c r="L52" s="164">
        <v>5</v>
      </c>
      <c r="M52" s="164">
        <v>0</v>
      </c>
      <c r="N52" s="164">
        <v>49</v>
      </c>
      <c r="O52" s="206">
        <f t="shared" si="7"/>
        <v>54</v>
      </c>
      <c r="P52" s="164">
        <v>95</v>
      </c>
      <c r="Q52" s="164">
        <v>2318</v>
      </c>
      <c r="R52" s="373">
        <f t="shared" si="10"/>
        <v>2467</v>
      </c>
      <c r="S52" s="45"/>
      <c r="T52" s="45"/>
    </row>
    <row r="53" spans="1:20" ht="27.95" customHeight="1" x14ac:dyDescent="0.15">
      <c r="A53" s="160" t="s">
        <v>245</v>
      </c>
      <c r="B53" s="368">
        <f t="shared" si="8"/>
        <v>344</v>
      </c>
      <c r="C53" s="368">
        <f t="shared" si="9"/>
        <v>264</v>
      </c>
      <c r="D53" s="372">
        <f t="shared" si="4"/>
        <v>608</v>
      </c>
      <c r="E53" s="162">
        <v>73</v>
      </c>
      <c r="F53" s="162">
        <v>60</v>
      </c>
      <c r="G53" s="176">
        <f t="shared" si="5"/>
        <v>133</v>
      </c>
      <c r="H53" s="162">
        <v>271</v>
      </c>
      <c r="I53" s="162">
        <v>204</v>
      </c>
      <c r="J53" s="177">
        <f t="shared" si="6"/>
        <v>475</v>
      </c>
      <c r="K53" s="370">
        <v>4</v>
      </c>
      <c r="L53" s="164">
        <v>0</v>
      </c>
      <c r="M53" s="164">
        <v>0</v>
      </c>
      <c r="N53" s="164">
        <v>19</v>
      </c>
      <c r="O53" s="206">
        <f t="shared" si="7"/>
        <v>19</v>
      </c>
      <c r="P53" s="164">
        <v>560</v>
      </c>
      <c r="Q53" s="164">
        <v>25</v>
      </c>
      <c r="R53" s="373">
        <f t="shared" si="10"/>
        <v>608</v>
      </c>
      <c r="S53" s="7"/>
      <c r="T53" s="7"/>
    </row>
    <row r="54" spans="1:20" ht="27.95" customHeight="1" x14ac:dyDescent="0.15">
      <c r="A54" s="160" t="s">
        <v>255</v>
      </c>
      <c r="B54" s="368">
        <f t="shared" si="8"/>
        <v>0</v>
      </c>
      <c r="C54" s="368">
        <f t="shared" si="9"/>
        <v>0</v>
      </c>
      <c r="D54" s="372">
        <f t="shared" si="4"/>
        <v>0</v>
      </c>
      <c r="E54" s="162">
        <v>0</v>
      </c>
      <c r="F54" s="162">
        <v>0</v>
      </c>
      <c r="G54" s="176">
        <f t="shared" si="5"/>
        <v>0</v>
      </c>
      <c r="H54" s="162">
        <v>0</v>
      </c>
      <c r="I54" s="162">
        <v>0</v>
      </c>
      <c r="J54" s="177">
        <f t="shared" si="6"/>
        <v>0</v>
      </c>
      <c r="K54" s="370">
        <v>0</v>
      </c>
      <c r="L54" s="164">
        <v>0</v>
      </c>
      <c r="M54" s="164">
        <v>0</v>
      </c>
      <c r="N54" s="164">
        <v>0</v>
      </c>
      <c r="O54" s="206">
        <f t="shared" si="7"/>
        <v>0</v>
      </c>
      <c r="P54" s="164">
        <v>0</v>
      </c>
      <c r="Q54" s="164">
        <v>0</v>
      </c>
      <c r="R54" s="373">
        <f t="shared" si="10"/>
        <v>0</v>
      </c>
      <c r="S54" s="7"/>
      <c r="T54" s="7"/>
    </row>
    <row r="55" spans="1:20" ht="27.95" customHeight="1" x14ac:dyDescent="0.15">
      <c r="A55" s="160" t="s">
        <v>239</v>
      </c>
      <c r="B55" s="368">
        <f t="shared" si="8"/>
        <v>563</v>
      </c>
      <c r="C55" s="368">
        <f t="shared" si="9"/>
        <v>189</v>
      </c>
      <c r="D55" s="372">
        <f t="shared" si="4"/>
        <v>752</v>
      </c>
      <c r="E55" s="162">
        <v>44</v>
      </c>
      <c r="F55" s="162">
        <v>41</v>
      </c>
      <c r="G55" s="176">
        <f t="shared" si="5"/>
        <v>85</v>
      </c>
      <c r="H55" s="162">
        <v>519</v>
      </c>
      <c r="I55" s="162">
        <v>148</v>
      </c>
      <c r="J55" s="177">
        <f t="shared" si="6"/>
        <v>667</v>
      </c>
      <c r="K55" s="370">
        <v>0</v>
      </c>
      <c r="L55" s="164">
        <v>0</v>
      </c>
      <c r="M55" s="164">
        <v>0</v>
      </c>
      <c r="N55" s="164">
        <v>0</v>
      </c>
      <c r="O55" s="206">
        <f t="shared" si="7"/>
        <v>0</v>
      </c>
      <c r="P55" s="164">
        <v>537</v>
      </c>
      <c r="Q55" s="164">
        <v>215</v>
      </c>
      <c r="R55" s="373">
        <f t="shared" si="10"/>
        <v>752</v>
      </c>
      <c r="S55" s="7"/>
      <c r="T55" s="7"/>
    </row>
    <row r="56" spans="1:20" ht="27.95" customHeight="1" x14ac:dyDescent="0.15">
      <c r="A56" s="160" t="s">
        <v>241</v>
      </c>
      <c r="B56" s="368">
        <f t="shared" si="8"/>
        <v>255</v>
      </c>
      <c r="C56" s="368">
        <f t="shared" si="9"/>
        <v>109</v>
      </c>
      <c r="D56" s="369">
        <f t="shared" si="4"/>
        <v>364</v>
      </c>
      <c r="E56" s="162">
        <v>59</v>
      </c>
      <c r="F56" s="162">
        <v>36</v>
      </c>
      <c r="G56" s="176">
        <f t="shared" si="5"/>
        <v>95</v>
      </c>
      <c r="H56" s="162">
        <v>196</v>
      </c>
      <c r="I56" s="162">
        <v>73</v>
      </c>
      <c r="J56" s="177">
        <f t="shared" si="6"/>
        <v>269</v>
      </c>
      <c r="K56" s="370">
        <v>12</v>
      </c>
      <c r="L56" s="164">
        <v>0</v>
      </c>
      <c r="M56" s="164">
        <v>0</v>
      </c>
      <c r="N56" s="164">
        <v>49</v>
      </c>
      <c r="O56" s="206">
        <f t="shared" si="7"/>
        <v>49</v>
      </c>
      <c r="P56" s="164">
        <v>191</v>
      </c>
      <c r="Q56" s="164">
        <v>112</v>
      </c>
      <c r="R56" s="373">
        <f t="shared" si="10"/>
        <v>364</v>
      </c>
      <c r="S56" s="7"/>
      <c r="T56" s="7"/>
    </row>
    <row r="57" spans="1:20" ht="27.95" customHeight="1" x14ac:dyDescent="0.15">
      <c r="A57" s="160" t="s">
        <v>252</v>
      </c>
      <c r="B57" s="368">
        <f t="shared" si="8"/>
        <v>370</v>
      </c>
      <c r="C57" s="368">
        <f t="shared" si="9"/>
        <v>209</v>
      </c>
      <c r="D57" s="372">
        <f t="shared" si="4"/>
        <v>579</v>
      </c>
      <c r="E57" s="162">
        <v>30</v>
      </c>
      <c r="F57" s="162">
        <v>17</v>
      </c>
      <c r="G57" s="176">
        <f t="shared" si="5"/>
        <v>47</v>
      </c>
      <c r="H57" s="162">
        <v>340</v>
      </c>
      <c r="I57" s="162">
        <v>192</v>
      </c>
      <c r="J57" s="177">
        <f t="shared" si="6"/>
        <v>532</v>
      </c>
      <c r="K57" s="370">
        <v>0</v>
      </c>
      <c r="L57" s="164">
        <v>0</v>
      </c>
      <c r="M57" s="164">
        <v>0</v>
      </c>
      <c r="N57" s="164">
        <v>0</v>
      </c>
      <c r="O57" s="206">
        <f t="shared" si="7"/>
        <v>0</v>
      </c>
      <c r="P57" s="164">
        <v>452</v>
      </c>
      <c r="Q57" s="164">
        <v>127</v>
      </c>
      <c r="R57" s="373">
        <f t="shared" si="10"/>
        <v>579</v>
      </c>
      <c r="S57" s="7"/>
      <c r="T57" s="7"/>
    </row>
    <row r="58" spans="1:20" ht="27.95" customHeight="1" x14ac:dyDescent="0.15">
      <c r="A58" s="160" t="s">
        <v>246</v>
      </c>
      <c r="B58" s="368">
        <f t="shared" si="8"/>
        <v>50</v>
      </c>
      <c r="C58" s="368">
        <f t="shared" si="9"/>
        <v>29</v>
      </c>
      <c r="D58" s="372">
        <f t="shared" si="4"/>
        <v>79</v>
      </c>
      <c r="E58" s="162">
        <v>12</v>
      </c>
      <c r="F58" s="162">
        <v>5</v>
      </c>
      <c r="G58" s="176">
        <f t="shared" si="5"/>
        <v>17</v>
      </c>
      <c r="H58" s="162">
        <v>38</v>
      </c>
      <c r="I58" s="162">
        <v>24</v>
      </c>
      <c r="J58" s="177">
        <f t="shared" si="6"/>
        <v>62</v>
      </c>
      <c r="K58" s="370">
        <v>0</v>
      </c>
      <c r="L58" s="164">
        <v>25</v>
      </c>
      <c r="M58" s="164">
        <v>8</v>
      </c>
      <c r="N58" s="164">
        <v>0</v>
      </c>
      <c r="O58" s="206">
        <f t="shared" si="7"/>
        <v>33</v>
      </c>
      <c r="P58" s="164">
        <v>30</v>
      </c>
      <c r="Q58" s="164">
        <v>16</v>
      </c>
      <c r="R58" s="373">
        <f t="shared" si="10"/>
        <v>79</v>
      </c>
      <c r="S58" s="7"/>
      <c r="T58" s="7"/>
    </row>
    <row r="59" spans="1:20" ht="27.95" customHeight="1" x14ac:dyDescent="0.15">
      <c r="A59" s="160" t="s">
        <v>253</v>
      </c>
      <c r="B59" s="368">
        <f t="shared" si="8"/>
        <v>81</v>
      </c>
      <c r="C59" s="368">
        <f t="shared" si="9"/>
        <v>55</v>
      </c>
      <c r="D59" s="372">
        <f t="shared" si="4"/>
        <v>136</v>
      </c>
      <c r="E59" s="162">
        <v>27</v>
      </c>
      <c r="F59" s="162">
        <v>24</v>
      </c>
      <c r="G59" s="176">
        <f t="shared" si="5"/>
        <v>51</v>
      </c>
      <c r="H59" s="162">
        <v>54</v>
      </c>
      <c r="I59" s="162">
        <v>31</v>
      </c>
      <c r="J59" s="177">
        <f t="shared" si="6"/>
        <v>85</v>
      </c>
      <c r="K59" s="370">
        <v>0</v>
      </c>
      <c r="L59" s="164">
        <v>2</v>
      </c>
      <c r="M59" s="164">
        <v>0</v>
      </c>
      <c r="N59" s="164">
        <v>47</v>
      </c>
      <c r="O59" s="206">
        <f t="shared" si="7"/>
        <v>49</v>
      </c>
      <c r="P59" s="164">
        <v>25</v>
      </c>
      <c r="Q59" s="164">
        <v>62</v>
      </c>
      <c r="R59" s="373">
        <f t="shared" si="10"/>
        <v>136</v>
      </c>
      <c r="S59" s="7"/>
      <c r="T59" s="7"/>
    </row>
    <row r="60" spans="1:20" ht="27.95" customHeight="1" x14ac:dyDescent="0.15">
      <c r="A60" s="160" t="s">
        <v>251</v>
      </c>
      <c r="B60" s="368">
        <f t="shared" si="8"/>
        <v>376</v>
      </c>
      <c r="C60" s="368">
        <f t="shared" si="9"/>
        <v>223</v>
      </c>
      <c r="D60" s="372">
        <f t="shared" si="4"/>
        <v>599</v>
      </c>
      <c r="E60" s="162">
        <v>122</v>
      </c>
      <c r="F60" s="162">
        <v>71</v>
      </c>
      <c r="G60" s="176">
        <f t="shared" si="5"/>
        <v>193</v>
      </c>
      <c r="H60" s="162">
        <v>254</v>
      </c>
      <c r="I60" s="162">
        <v>152</v>
      </c>
      <c r="J60" s="177">
        <f t="shared" si="6"/>
        <v>406</v>
      </c>
      <c r="K60" s="370">
        <v>0</v>
      </c>
      <c r="L60" s="164">
        <v>0</v>
      </c>
      <c r="M60" s="164">
        <v>5</v>
      </c>
      <c r="N60" s="164">
        <v>3</v>
      </c>
      <c r="O60" s="206">
        <f t="shared" si="7"/>
        <v>8</v>
      </c>
      <c r="P60" s="164">
        <v>518</v>
      </c>
      <c r="Q60" s="164">
        <v>73</v>
      </c>
      <c r="R60" s="373">
        <f t="shared" si="10"/>
        <v>599</v>
      </c>
      <c r="S60" s="7"/>
      <c r="T60" s="7"/>
    </row>
    <row r="61" spans="1:20" ht="27.95" customHeight="1" x14ac:dyDescent="0.15">
      <c r="A61" s="160" t="s">
        <v>242</v>
      </c>
      <c r="B61" s="368">
        <f t="shared" si="8"/>
        <v>273</v>
      </c>
      <c r="C61" s="368">
        <f t="shared" si="9"/>
        <v>231</v>
      </c>
      <c r="D61" s="372">
        <f t="shared" si="4"/>
        <v>504</v>
      </c>
      <c r="E61" s="162">
        <v>97</v>
      </c>
      <c r="F61" s="162">
        <v>81</v>
      </c>
      <c r="G61" s="176">
        <f t="shared" si="5"/>
        <v>178</v>
      </c>
      <c r="H61" s="162">
        <v>176</v>
      </c>
      <c r="I61" s="162">
        <v>150</v>
      </c>
      <c r="J61" s="177">
        <f t="shared" si="6"/>
        <v>326</v>
      </c>
      <c r="K61" s="370">
        <v>0</v>
      </c>
      <c r="L61" s="164">
        <v>4</v>
      </c>
      <c r="M61" s="164">
        <v>18</v>
      </c>
      <c r="N61" s="164">
        <v>8</v>
      </c>
      <c r="O61" s="206">
        <f t="shared" si="7"/>
        <v>30</v>
      </c>
      <c r="P61" s="164">
        <v>181</v>
      </c>
      <c r="Q61" s="164">
        <v>293</v>
      </c>
      <c r="R61" s="373">
        <f t="shared" si="10"/>
        <v>504</v>
      </c>
      <c r="S61" s="7"/>
      <c r="T61" s="7"/>
    </row>
    <row r="62" spans="1:20" ht="27.95" customHeight="1" x14ac:dyDescent="0.15">
      <c r="A62" s="172" t="s">
        <v>247</v>
      </c>
      <c r="B62" s="374">
        <f t="shared" si="8"/>
        <v>91</v>
      </c>
      <c r="C62" s="374">
        <f t="shared" si="9"/>
        <v>53</v>
      </c>
      <c r="D62" s="375">
        <f t="shared" si="4"/>
        <v>144</v>
      </c>
      <c r="E62" s="376">
        <v>20</v>
      </c>
      <c r="F62" s="376">
        <v>14</v>
      </c>
      <c r="G62" s="178">
        <f>SUM(E62:F62)</f>
        <v>34</v>
      </c>
      <c r="H62" s="376">
        <v>71</v>
      </c>
      <c r="I62" s="376">
        <v>39</v>
      </c>
      <c r="J62" s="179">
        <f>SUM(H62:I62)</f>
        <v>110</v>
      </c>
      <c r="K62" s="377">
        <v>0</v>
      </c>
      <c r="L62" s="168">
        <v>0</v>
      </c>
      <c r="M62" s="168">
        <v>7</v>
      </c>
      <c r="N62" s="168">
        <v>18</v>
      </c>
      <c r="O62" s="178">
        <f>SUM(L62:N62)</f>
        <v>25</v>
      </c>
      <c r="P62" s="168">
        <v>4</v>
      </c>
      <c r="Q62" s="168">
        <v>115</v>
      </c>
      <c r="R62" s="378">
        <f t="shared" si="10"/>
        <v>144</v>
      </c>
      <c r="S62" s="7"/>
      <c r="T62" s="7"/>
    </row>
    <row r="63" spans="1:20" ht="39.950000000000003" customHeight="1" x14ac:dyDescent="0.1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20" ht="39.950000000000003" customHeight="1" x14ac:dyDescent="0.1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9" ht="39.950000000000003" customHeight="1" x14ac:dyDescent="0.1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9" ht="39.950000000000003" customHeight="1" x14ac:dyDescent="0.25">
      <c r="A66" s="496" t="s">
        <v>61</v>
      </c>
      <c r="B66" s="496"/>
      <c r="C66" s="496"/>
      <c r="D66" s="496"/>
      <c r="E66" s="496"/>
      <c r="F66" s="496"/>
      <c r="G66" s="496"/>
      <c r="H66" s="171"/>
      <c r="I66" s="182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9" ht="30" customHeight="1" x14ac:dyDescent="0.15">
      <c r="A67" s="502" t="s">
        <v>216</v>
      </c>
      <c r="B67" s="500" t="s">
        <v>19</v>
      </c>
      <c r="C67" s="500"/>
      <c r="D67" s="500"/>
      <c r="E67" s="500"/>
      <c r="F67" s="500"/>
      <c r="G67" s="500"/>
      <c r="H67" s="500"/>
      <c r="I67" s="511"/>
      <c r="J67" s="547" t="s">
        <v>17</v>
      </c>
      <c r="K67" s="512"/>
      <c r="L67" s="512"/>
      <c r="M67" s="512"/>
      <c r="N67" s="512"/>
      <c r="O67" s="512"/>
      <c r="P67" s="512"/>
      <c r="Q67" s="548"/>
      <c r="R67" s="171"/>
    </row>
    <row r="68" spans="1:19" ht="45.95" customHeight="1" x14ac:dyDescent="0.15">
      <c r="A68" s="503"/>
      <c r="B68" s="174" t="s">
        <v>234</v>
      </c>
      <c r="C68" s="174" t="s">
        <v>190</v>
      </c>
      <c r="D68" s="174" t="s">
        <v>87</v>
      </c>
      <c r="E68" s="322" t="s">
        <v>77</v>
      </c>
      <c r="F68" s="322" t="s">
        <v>170</v>
      </c>
      <c r="G68" s="322" t="s">
        <v>169</v>
      </c>
      <c r="H68" s="322" t="s">
        <v>43</v>
      </c>
      <c r="I68" s="353" t="s">
        <v>149</v>
      </c>
      <c r="J68" s="324" t="s">
        <v>234</v>
      </c>
      <c r="K68" s="174" t="s">
        <v>190</v>
      </c>
      <c r="L68" s="174" t="s">
        <v>87</v>
      </c>
      <c r="M68" s="322" t="s">
        <v>77</v>
      </c>
      <c r="N68" s="322" t="s">
        <v>170</v>
      </c>
      <c r="O68" s="322" t="s">
        <v>169</v>
      </c>
      <c r="P68" s="322" t="s">
        <v>43</v>
      </c>
      <c r="Q68" s="353" t="s">
        <v>149</v>
      </c>
      <c r="R68" s="171"/>
    </row>
    <row r="69" spans="1:19" ht="30" customHeight="1" x14ac:dyDescent="0.15">
      <c r="A69" s="157" t="s">
        <v>235</v>
      </c>
      <c r="B69" s="158">
        <f t="shared" ref="B69:B84" si="11">SUM(C69:I69)</f>
        <v>4</v>
      </c>
      <c r="C69" s="158">
        <f t="shared" ref="C69:I69" si="12">SUM(C70:C84)</f>
        <v>3</v>
      </c>
      <c r="D69" s="158">
        <f t="shared" si="12"/>
        <v>1</v>
      </c>
      <c r="E69" s="158">
        <f t="shared" si="12"/>
        <v>0</v>
      </c>
      <c r="F69" s="158">
        <f t="shared" si="12"/>
        <v>0</v>
      </c>
      <c r="G69" s="158">
        <f t="shared" si="12"/>
        <v>0</v>
      </c>
      <c r="H69" s="158">
        <f t="shared" si="12"/>
        <v>0</v>
      </c>
      <c r="I69" s="158">
        <f t="shared" si="12"/>
        <v>0</v>
      </c>
      <c r="J69" s="325">
        <f t="shared" ref="J69:J84" si="13">SUM(K69:Q69)</f>
        <v>46</v>
      </c>
      <c r="K69" s="158">
        <f t="shared" ref="K69:Q69" si="14">SUM(K70:K84)</f>
        <v>16</v>
      </c>
      <c r="L69" s="158">
        <f t="shared" si="14"/>
        <v>30</v>
      </c>
      <c r="M69" s="158">
        <f t="shared" si="14"/>
        <v>0</v>
      </c>
      <c r="N69" s="158">
        <f t="shared" si="14"/>
        <v>0</v>
      </c>
      <c r="O69" s="158">
        <f t="shared" si="14"/>
        <v>0</v>
      </c>
      <c r="P69" s="158">
        <f t="shared" si="14"/>
        <v>0</v>
      </c>
      <c r="Q69" s="159">
        <f t="shared" si="14"/>
        <v>0</v>
      </c>
      <c r="R69" s="180"/>
      <c r="S69" s="7"/>
    </row>
    <row r="70" spans="1:19" ht="27.95" customHeight="1" x14ac:dyDescent="0.15">
      <c r="A70" s="160" t="s">
        <v>256</v>
      </c>
      <c r="B70" s="161">
        <f t="shared" si="11"/>
        <v>1</v>
      </c>
      <c r="C70" s="162">
        <v>0</v>
      </c>
      <c r="D70" s="162">
        <v>1</v>
      </c>
      <c r="E70" s="162">
        <v>0</v>
      </c>
      <c r="F70" s="162">
        <v>0</v>
      </c>
      <c r="G70" s="162">
        <v>0</v>
      </c>
      <c r="H70" s="162">
        <v>0</v>
      </c>
      <c r="I70" s="216">
        <v>0</v>
      </c>
      <c r="J70" s="332">
        <f t="shared" si="13"/>
        <v>30</v>
      </c>
      <c r="K70" s="162">
        <v>0</v>
      </c>
      <c r="L70" s="162">
        <v>30</v>
      </c>
      <c r="M70" s="162">
        <v>0</v>
      </c>
      <c r="N70" s="162">
        <v>0</v>
      </c>
      <c r="O70" s="162">
        <v>0</v>
      </c>
      <c r="P70" s="162">
        <v>0</v>
      </c>
      <c r="Q70" s="163">
        <v>0</v>
      </c>
      <c r="R70" s="180"/>
      <c r="S70" s="7"/>
    </row>
    <row r="71" spans="1:19" ht="27.95" customHeight="1" x14ac:dyDescent="0.15">
      <c r="A71" s="160" t="s">
        <v>244</v>
      </c>
      <c r="B71" s="161">
        <f t="shared" si="11"/>
        <v>0</v>
      </c>
      <c r="C71" s="162">
        <v>0</v>
      </c>
      <c r="D71" s="162">
        <v>0</v>
      </c>
      <c r="E71" s="162">
        <v>0</v>
      </c>
      <c r="F71" s="162">
        <v>0</v>
      </c>
      <c r="G71" s="162">
        <v>0</v>
      </c>
      <c r="H71" s="162">
        <v>0</v>
      </c>
      <c r="I71" s="216">
        <v>0</v>
      </c>
      <c r="J71" s="332">
        <f t="shared" si="13"/>
        <v>0</v>
      </c>
      <c r="K71" s="162">
        <v>0</v>
      </c>
      <c r="L71" s="162">
        <v>0</v>
      </c>
      <c r="M71" s="162">
        <v>0</v>
      </c>
      <c r="N71" s="162">
        <v>0</v>
      </c>
      <c r="O71" s="162">
        <v>0</v>
      </c>
      <c r="P71" s="162">
        <v>0</v>
      </c>
      <c r="Q71" s="163">
        <v>0</v>
      </c>
      <c r="R71" s="379"/>
      <c r="S71" s="7"/>
    </row>
    <row r="72" spans="1:19" ht="27.95" customHeight="1" x14ac:dyDescent="0.15">
      <c r="A72" s="160" t="s">
        <v>257</v>
      </c>
      <c r="B72" s="161">
        <f t="shared" si="11"/>
        <v>0</v>
      </c>
      <c r="C72" s="162">
        <v>0</v>
      </c>
      <c r="D72" s="162">
        <v>0</v>
      </c>
      <c r="E72" s="162">
        <v>0</v>
      </c>
      <c r="F72" s="162">
        <v>0</v>
      </c>
      <c r="G72" s="162">
        <v>0</v>
      </c>
      <c r="H72" s="162">
        <v>0</v>
      </c>
      <c r="I72" s="216">
        <v>0</v>
      </c>
      <c r="J72" s="332">
        <f t="shared" si="13"/>
        <v>0</v>
      </c>
      <c r="K72" s="162">
        <v>0</v>
      </c>
      <c r="L72" s="162">
        <v>0</v>
      </c>
      <c r="M72" s="162">
        <v>0</v>
      </c>
      <c r="N72" s="162">
        <v>0</v>
      </c>
      <c r="O72" s="162">
        <v>0</v>
      </c>
      <c r="P72" s="162">
        <v>0</v>
      </c>
      <c r="Q72" s="163">
        <v>0</v>
      </c>
      <c r="R72" s="180"/>
      <c r="S72" s="7"/>
    </row>
    <row r="73" spans="1:19" ht="27.95" customHeight="1" x14ac:dyDescent="0.15">
      <c r="A73" s="160" t="s">
        <v>249</v>
      </c>
      <c r="B73" s="161">
        <f t="shared" si="11"/>
        <v>0</v>
      </c>
      <c r="C73" s="162">
        <v>0</v>
      </c>
      <c r="D73" s="162">
        <v>0</v>
      </c>
      <c r="E73" s="162">
        <v>0</v>
      </c>
      <c r="F73" s="162">
        <v>0</v>
      </c>
      <c r="G73" s="162">
        <v>0</v>
      </c>
      <c r="H73" s="162">
        <v>0</v>
      </c>
      <c r="I73" s="216">
        <v>0</v>
      </c>
      <c r="J73" s="332">
        <f t="shared" si="13"/>
        <v>0</v>
      </c>
      <c r="K73" s="162">
        <v>0</v>
      </c>
      <c r="L73" s="162">
        <v>0</v>
      </c>
      <c r="M73" s="162">
        <v>0</v>
      </c>
      <c r="N73" s="162">
        <v>0</v>
      </c>
      <c r="O73" s="162">
        <v>0</v>
      </c>
      <c r="P73" s="162">
        <v>0</v>
      </c>
      <c r="Q73" s="163">
        <v>0</v>
      </c>
      <c r="R73" s="180"/>
      <c r="S73" s="7"/>
    </row>
    <row r="74" spans="1:19" ht="27.95" customHeight="1" x14ac:dyDescent="0.15">
      <c r="A74" s="160" t="s">
        <v>254</v>
      </c>
      <c r="B74" s="161">
        <f t="shared" si="11"/>
        <v>0</v>
      </c>
      <c r="C74" s="164">
        <v>0</v>
      </c>
      <c r="D74" s="164">
        <v>0</v>
      </c>
      <c r="E74" s="164">
        <v>0</v>
      </c>
      <c r="F74" s="164">
        <v>0</v>
      </c>
      <c r="G74" s="164">
        <v>0</v>
      </c>
      <c r="H74" s="164">
        <v>0</v>
      </c>
      <c r="I74" s="217">
        <v>0</v>
      </c>
      <c r="J74" s="332">
        <f t="shared" si="13"/>
        <v>0</v>
      </c>
      <c r="K74" s="164">
        <v>0</v>
      </c>
      <c r="L74" s="164">
        <v>0</v>
      </c>
      <c r="M74" s="164">
        <v>0</v>
      </c>
      <c r="N74" s="164">
        <v>0</v>
      </c>
      <c r="O74" s="164">
        <v>0</v>
      </c>
      <c r="P74" s="164">
        <v>0</v>
      </c>
      <c r="Q74" s="165">
        <v>0</v>
      </c>
      <c r="R74" s="180"/>
      <c r="S74" s="7"/>
    </row>
    <row r="75" spans="1:19" ht="27.95" customHeight="1" x14ac:dyDescent="0.15">
      <c r="A75" s="160" t="s">
        <v>245</v>
      </c>
      <c r="B75" s="161">
        <f t="shared" si="11"/>
        <v>1</v>
      </c>
      <c r="C75" s="162">
        <v>1</v>
      </c>
      <c r="D75" s="162">
        <v>0</v>
      </c>
      <c r="E75" s="162">
        <v>0</v>
      </c>
      <c r="F75" s="162">
        <v>0</v>
      </c>
      <c r="G75" s="162">
        <v>0</v>
      </c>
      <c r="H75" s="162">
        <v>0</v>
      </c>
      <c r="I75" s="216">
        <v>0</v>
      </c>
      <c r="J75" s="332">
        <f t="shared" si="13"/>
        <v>4</v>
      </c>
      <c r="K75" s="162">
        <v>4</v>
      </c>
      <c r="L75" s="162">
        <v>0</v>
      </c>
      <c r="M75" s="162">
        <v>0</v>
      </c>
      <c r="N75" s="162">
        <v>0</v>
      </c>
      <c r="O75" s="162">
        <v>0</v>
      </c>
      <c r="P75" s="162">
        <v>0</v>
      </c>
      <c r="Q75" s="163">
        <v>0</v>
      </c>
      <c r="R75" s="180"/>
      <c r="S75" s="7"/>
    </row>
    <row r="76" spans="1:19" ht="27.95" customHeight="1" x14ac:dyDescent="0.15">
      <c r="A76" s="160" t="s">
        <v>255</v>
      </c>
      <c r="B76" s="161">
        <f t="shared" si="11"/>
        <v>0</v>
      </c>
      <c r="C76" s="162">
        <v>0</v>
      </c>
      <c r="D76" s="162">
        <v>0</v>
      </c>
      <c r="E76" s="162">
        <v>0</v>
      </c>
      <c r="F76" s="162">
        <v>0</v>
      </c>
      <c r="G76" s="162">
        <v>0</v>
      </c>
      <c r="H76" s="162">
        <v>0</v>
      </c>
      <c r="I76" s="216">
        <v>0</v>
      </c>
      <c r="J76" s="332">
        <f t="shared" si="13"/>
        <v>0</v>
      </c>
      <c r="K76" s="162">
        <v>0</v>
      </c>
      <c r="L76" s="162">
        <v>0</v>
      </c>
      <c r="M76" s="162">
        <v>0</v>
      </c>
      <c r="N76" s="162">
        <v>0</v>
      </c>
      <c r="O76" s="162">
        <v>0</v>
      </c>
      <c r="P76" s="162">
        <v>0</v>
      </c>
      <c r="Q76" s="163">
        <v>0</v>
      </c>
      <c r="R76" s="180"/>
      <c r="S76" s="7"/>
    </row>
    <row r="77" spans="1:19" ht="27.95" customHeight="1" x14ac:dyDescent="0.15">
      <c r="A77" s="160" t="s">
        <v>239</v>
      </c>
      <c r="B77" s="161">
        <f t="shared" si="11"/>
        <v>0</v>
      </c>
      <c r="C77" s="162">
        <v>0</v>
      </c>
      <c r="D77" s="162">
        <v>0</v>
      </c>
      <c r="E77" s="162">
        <v>0</v>
      </c>
      <c r="F77" s="162">
        <v>0</v>
      </c>
      <c r="G77" s="162">
        <v>0</v>
      </c>
      <c r="H77" s="162">
        <v>0</v>
      </c>
      <c r="I77" s="216">
        <v>0</v>
      </c>
      <c r="J77" s="332">
        <f t="shared" si="13"/>
        <v>0</v>
      </c>
      <c r="K77" s="162">
        <v>0</v>
      </c>
      <c r="L77" s="162">
        <v>0</v>
      </c>
      <c r="M77" s="162">
        <v>0</v>
      </c>
      <c r="N77" s="162">
        <v>0</v>
      </c>
      <c r="O77" s="162">
        <v>0</v>
      </c>
      <c r="P77" s="162">
        <v>0</v>
      </c>
      <c r="Q77" s="163">
        <v>0</v>
      </c>
      <c r="R77" s="180"/>
      <c r="S77" s="7"/>
    </row>
    <row r="78" spans="1:19" ht="27.95" customHeight="1" x14ac:dyDescent="0.15">
      <c r="A78" s="160" t="s">
        <v>241</v>
      </c>
      <c r="B78" s="161">
        <f t="shared" si="11"/>
        <v>2</v>
      </c>
      <c r="C78" s="164">
        <v>2</v>
      </c>
      <c r="D78" s="164">
        <v>0</v>
      </c>
      <c r="E78" s="164">
        <v>0</v>
      </c>
      <c r="F78" s="164">
        <v>0</v>
      </c>
      <c r="G78" s="164">
        <v>0</v>
      </c>
      <c r="H78" s="164">
        <v>0</v>
      </c>
      <c r="I78" s="217">
        <v>0</v>
      </c>
      <c r="J78" s="332">
        <f t="shared" si="13"/>
        <v>12</v>
      </c>
      <c r="K78" s="164">
        <v>12</v>
      </c>
      <c r="L78" s="164">
        <v>0</v>
      </c>
      <c r="M78" s="164">
        <v>0</v>
      </c>
      <c r="N78" s="164">
        <v>0</v>
      </c>
      <c r="O78" s="164">
        <v>0</v>
      </c>
      <c r="P78" s="164">
        <v>0</v>
      </c>
      <c r="Q78" s="165">
        <v>0</v>
      </c>
      <c r="R78" s="180"/>
      <c r="S78" s="7"/>
    </row>
    <row r="79" spans="1:19" ht="27.95" customHeight="1" x14ac:dyDescent="0.15">
      <c r="A79" s="160" t="s">
        <v>252</v>
      </c>
      <c r="B79" s="161">
        <f t="shared" si="11"/>
        <v>0</v>
      </c>
      <c r="C79" s="164">
        <v>0</v>
      </c>
      <c r="D79" s="164">
        <v>0</v>
      </c>
      <c r="E79" s="164">
        <v>0</v>
      </c>
      <c r="F79" s="164">
        <v>0</v>
      </c>
      <c r="G79" s="164">
        <v>0</v>
      </c>
      <c r="H79" s="164">
        <v>0</v>
      </c>
      <c r="I79" s="217">
        <v>0</v>
      </c>
      <c r="J79" s="332">
        <f t="shared" si="13"/>
        <v>0</v>
      </c>
      <c r="K79" s="164">
        <v>0</v>
      </c>
      <c r="L79" s="164">
        <v>0</v>
      </c>
      <c r="M79" s="164">
        <v>0</v>
      </c>
      <c r="N79" s="164">
        <v>0</v>
      </c>
      <c r="O79" s="164">
        <v>0</v>
      </c>
      <c r="P79" s="164">
        <v>0</v>
      </c>
      <c r="Q79" s="165">
        <v>0</v>
      </c>
      <c r="R79" s="180"/>
      <c r="S79" s="7"/>
    </row>
    <row r="80" spans="1:19" ht="27.95" customHeight="1" x14ac:dyDescent="0.15">
      <c r="A80" s="160" t="s">
        <v>246</v>
      </c>
      <c r="B80" s="161">
        <f t="shared" si="11"/>
        <v>0</v>
      </c>
      <c r="C80" s="164">
        <v>0</v>
      </c>
      <c r="D80" s="164">
        <v>0</v>
      </c>
      <c r="E80" s="164">
        <v>0</v>
      </c>
      <c r="F80" s="164">
        <v>0</v>
      </c>
      <c r="G80" s="164">
        <v>0</v>
      </c>
      <c r="H80" s="164">
        <v>0</v>
      </c>
      <c r="I80" s="217">
        <v>0</v>
      </c>
      <c r="J80" s="332">
        <f t="shared" si="13"/>
        <v>0</v>
      </c>
      <c r="K80" s="164">
        <v>0</v>
      </c>
      <c r="L80" s="164">
        <v>0</v>
      </c>
      <c r="M80" s="164">
        <v>0</v>
      </c>
      <c r="N80" s="164">
        <v>0</v>
      </c>
      <c r="O80" s="164">
        <v>0</v>
      </c>
      <c r="P80" s="164">
        <v>0</v>
      </c>
      <c r="Q80" s="165">
        <v>0</v>
      </c>
      <c r="R80" s="180"/>
      <c r="S80" s="7"/>
    </row>
    <row r="81" spans="1:19" ht="27.95" customHeight="1" x14ac:dyDescent="0.15">
      <c r="A81" s="160" t="s">
        <v>253</v>
      </c>
      <c r="B81" s="161">
        <f t="shared" si="11"/>
        <v>0</v>
      </c>
      <c r="C81" s="164">
        <v>0</v>
      </c>
      <c r="D81" s="164">
        <v>0</v>
      </c>
      <c r="E81" s="164">
        <v>0</v>
      </c>
      <c r="F81" s="164">
        <v>0</v>
      </c>
      <c r="G81" s="164">
        <v>0</v>
      </c>
      <c r="H81" s="164">
        <v>0</v>
      </c>
      <c r="I81" s="217">
        <v>0</v>
      </c>
      <c r="J81" s="332">
        <f t="shared" si="13"/>
        <v>0</v>
      </c>
      <c r="K81" s="164">
        <v>0</v>
      </c>
      <c r="L81" s="164">
        <v>0</v>
      </c>
      <c r="M81" s="164">
        <v>0</v>
      </c>
      <c r="N81" s="164">
        <v>0</v>
      </c>
      <c r="O81" s="164">
        <v>0</v>
      </c>
      <c r="P81" s="164">
        <v>0</v>
      </c>
      <c r="Q81" s="165">
        <v>0</v>
      </c>
      <c r="R81" s="180"/>
      <c r="S81" s="7"/>
    </row>
    <row r="82" spans="1:19" ht="27.95" customHeight="1" x14ac:dyDescent="0.15">
      <c r="A82" s="160" t="s">
        <v>251</v>
      </c>
      <c r="B82" s="161">
        <f t="shared" si="11"/>
        <v>0</v>
      </c>
      <c r="C82" s="164">
        <v>0</v>
      </c>
      <c r="D82" s="164">
        <v>0</v>
      </c>
      <c r="E82" s="164">
        <v>0</v>
      </c>
      <c r="F82" s="164">
        <v>0</v>
      </c>
      <c r="G82" s="164">
        <v>0</v>
      </c>
      <c r="H82" s="164">
        <v>0</v>
      </c>
      <c r="I82" s="217">
        <v>0</v>
      </c>
      <c r="J82" s="332">
        <v>0</v>
      </c>
      <c r="K82" s="164">
        <v>0</v>
      </c>
      <c r="L82" s="164">
        <v>0</v>
      </c>
      <c r="M82" s="164">
        <v>0</v>
      </c>
      <c r="N82" s="164">
        <v>0</v>
      </c>
      <c r="O82" s="164">
        <v>0</v>
      </c>
      <c r="P82" s="164">
        <v>0</v>
      </c>
      <c r="Q82" s="165">
        <v>0</v>
      </c>
      <c r="R82" s="180"/>
      <c r="S82" s="7"/>
    </row>
    <row r="83" spans="1:19" ht="27.95" customHeight="1" x14ac:dyDescent="0.15">
      <c r="A83" s="160" t="s">
        <v>242</v>
      </c>
      <c r="B83" s="161">
        <f t="shared" si="11"/>
        <v>0</v>
      </c>
      <c r="C83" s="164">
        <v>0</v>
      </c>
      <c r="D83" s="164">
        <v>0</v>
      </c>
      <c r="E83" s="164">
        <v>0</v>
      </c>
      <c r="F83" s="164">
        <v>0</v>
      </c>
      <c r="G83" s="164">
        <v>0</v>
      </c>
      <c r="H83" s="164">
        <v>0</v>
      </c>
      <c r="I83" s="217">
        <v>0</v>
      </c>
      <c r="J83" s="332">
        <f t="shared" si="13"/>
        <v>0</v>
      </c>
      <c r="K83" s="164">
        <v>0</v>
      </c>
      <c r="L83" s="164">
        <v>0</v>
      </c>
      <c r="M83" s="164">
        <v>0</v>
      </c>
      <c r="N83" s="164">
        <v>0</v>
      </c>
      <c r="O83" s="164">
        <v>0</v>
      </c>
      <c r="P83" s="164">
        <v>0</v>
      </c>
      <c r="Q83" s="165">
        <v>0</v>
      </c>
      <c r="R83" s="180"/>
      <c r="S83" s="7"/>
    </row>
    <row r="84" spans="1:19" ht="27.95" customHeight="1" x14ac:dyDescent="0.15">
      <c r="A84" s="172" t="s">
        <v>247</v>
      </c>
      <c r="B84" s="167">
        <f t="shared" si="11"/>
        <v>0</v>
      </c>
      <c r="C84" s="168">
        <v>0</v>
      </c>
      <c r="D84" s="168">
        <v>0</v>
      </c>
      <c r="E84" s="168">
        <v>0</v>
      </c>
      <c r="F84" s="168">
        <v>0</v>
      </c>
      <c r="G84" s="168">
        <v>0</v>
      </c>
      <c r="H84" s="168">
        <v>0</v>
      </c>
      <c r="I84" s="219">
        <v>0</v>
      </c>
      <c r="J84" s="333">
        <f t="shared" si="13"/>
        <v>0</v>
      </c>
      <c r="K84" s="168">
        <v>0</v>
      </c>
      <c r="L84" s="168">
        <v>0</v>
      </c>
      <c r="M84" s="168">
        <v>0</v>
      </c>
      <c r="N84" s="168">
        <v>0</v>
      </c>
      <c r="O84" s="168">
        <v>0</v>
      </c>
      <c r="P84" s="168">
        <v>0</v>
      </c>
      <c r="Q84" s="169">
        <v>0</v>
      </c>
      <c r="R84" s="180"/>
      <c r="S84" s="7"/>
    </row>
    <row r="85" spans="1:19" ht="39.950000000000003" customHeight="1" x14ac:dyDescent="0.15">
      <c r="A85" s="504"/>
      <c r="B85" s="504"/>
      <c r="C85" s="504"/>
      <c r="D85" s="504"/>
      <c r="E85" s="504"/>
      <c r="F85" s="504"/>
      <c r="G85" s="504"/>
      <c r="H85" s="504"/>
      <c r="I85" s="504"/>
      <c r="J85" s="171"/>
      <c r="K85" s="171"/>
      <c r="L85" s="171"/>
      <c r="M85" s="171"/>
      <c r="N85" s="171"/>
      <c r="O85" s="171"/>
      <c r="P85" s="171"/>
      <c r="Q85" s="171"/>
      <c r="R85" s="180"/>
    </row>
    <row r="86" spans="1:19" ht="39.950000000000003" customHeight="1" x14ac:dyDescent="0.15">
      <c r="A86" s="197"/>
      <c r="B86" s="197"/>
      <c r="C86" s="197"/>
      <c r="D86" s="197"/>
      <c r="E86" s="197"/>
      <c r="F86" s="197"/>
      <c r="G86" s="197"/>
      <c r="H86" s="197"/>
      <c r="I86" s="197"/>
      <c r="J86" s="171"/>
      <c r="K86" s="171"/>
      <c r="L86" s="171"/>
      <c r="M86" s="171"/>
      <c r="N86" s="171"/>
      <c r="O86" s="171"/>
      <c r="P86" s="171"/>
      <c r="Q86" s="171"/>
      <c r="R86" s="171"/>
    </row>
    <row r="87" spans="1:19" ht="39.950000000000003" customHeight="1" x14ac:dyDescent="0.15">
      <c r="A87" s="505"/>
      <c r="B87" s="505"/>
      <c r="C87" s="505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</row>
    <row r="88" spans="1:19" ht="39.950000000000003" customHeight="1" x14ac:dyDescent="0.25">
      <c r="A88" s="486" t="s">
        <v>62</v>
      </c>
      <c r="B88" s="486"/>
      <c r="C88" s="486"/>
      <c r="D88" s="486"/>
      <c r="E88" s="486"/>
      <c r="F88" s="486"/>
      <c r="G88" s="486"/>
      <c r="H88" s="486"/>
      <c r="I88" s="182"/>
      <c r="J88" s="171"/>
      <c r="K88" s="171"/>
      <c r="L88" s="171"/>
      <c r="M88" s="171"/>
      <c r="N88" s="171"/>
      <c r="O88" s="171"/>
      <c r="P88" s="171"/>
      <c r="Q88" s="171"/>
      <c r="R88" s="171"/>
    </row>
    <row r="89" spans="1:19" ht="30" customHeight="1" x14ac:dyDescent="0.15">
      <c r="A89" s="502" t="s">
        <v>216</v>
      </c>
      <c r="B89" s="500" t="s">
        <v>19</v>
      </c>
      <c r="C89" s="500"/>
      <c r="D89" s="500"/>
      <c r="E89" s="500"/>
      <c r="F89" s="500"/>
      <c r="G89" s="500"/>
      <c r="H89" s="500"/>
      <c r="I89" s="511"/>
      <c r="J89" s="547" t="s">
        <v>17</v>
      </c>
      <c r="K89" s="512"/>
      <c r="L89" s="512"/>
      <c r="M89" s="512"/>
      <c r="N89" s="512"/>
      <c r="O89" s="512"/>
      <c r="P89" s="512"/>
      <c r="Q89" s="548"/>
      <c r="R89" s="171"/>
    </row>
    <row r="90" spans="1:19" ht="45.95" customHeight="1" x14ac:dyDescent="0.15">
      <c r="A90" s="503"/>
      <c r="B90" s="174" t="s">
        <v>234</v>
      </c>
      <c r="C90" s="174" t="s">
        <v>190</v>
      </c>
      <c r="D90" s="174" t="s">
        <v>87</v>
      </c>
      <c r="E90" s="322" t="s">
        <v>77</v>
      </c>
      <c r="F90" s="322" t="s">
        <v>170</v>
      </c>
      <c r="G90" s="322" t="s">
        <v>169</v>
      </c>
      <c r="H90" s="322" t="s">
        <v>43</v>
      </c>
      <c r="I90" s="353" t="s">
        <v>149</v>
      </c>
      <c r="J90" s="324" t="s">
        <v>234</v>
      </c>
      <c r="K90" s="174" t="s">
        <v>190</v>
      </c>
      <c r="L90" s="174" t="s">
        <v>87</v>
      </c>
      <c r="M90" s="322" t="s">
        <v>77</v>
      </c>
      <c r="N90" s="322" t="s">
        <v>170</v>
      </c>
      <c r="O90" s="322" t="s">
        <v>169</v>
      </c>
      <c r="P90" s="322" t="s">
        <v>43</v>
      </c>
      <c r="Q90" s="353" t="s">
        <v>149</v>
      </c>
      <c r="R90" s="171"/>
    </row>
    <row r="91" spans="1:19" ht="30" customHeight="1" x14ac:dyDescent="0.15">
      <c r="A91" s="157" t="s">
        <v>235</v>
      </c>
      <c r="B91" s="158">
        <f t="shared" ref="B91:B106" si="15">SUM(C91:I91)</f>
        <v>50</v>
      </c>
      <c r="C91" s="158">
        <f t="shared" ref="C91:I91" si="16">SUM(C92:C106)</f>
        <v>39</v>
      </c>
      <c r="D91" s="158">
        <f t="shared" si="16"/>
        <v>11</v>
      </c>
      <c r="E91" s="158">
        <f t="shared" si="16"/>
        <v>0</v>
      </c>
      <c r="F91" s="158">
        <f t="shared" si="16"/>
        <v>0</v>
      </c>
      <c r="G91" s="158">
        <f t="shared" si="16"/>
        <v>0</v>
      </c>
      <c r="H91" s="158">
        <f t="shared" si="16"/>
        <v>0</v>
      </c>
      <c r="I91" s="158">
        <f t="shared" si="16"/>
        <v>0</v>
      </c>
      <c r="J91" s="325">
        <f t="shared" ref="J91:J105" si="17">SUM(K91:Q91)</f>
        <v>330</v>
      </c>
      <c r="K91" s="158">
        <f t="shared" ref="K91:Q91" si="18">SUM(K92:K106)</f>
        <v>176</v>
      </c>
      <c r="L91" s="158">
        <f t="shared" si="18"/>
        <v>154</v>
      </c>
      <c r="M91" s="158">
        <f t="shared" si="18"/>
        <v>0</v>
      </c>
      <c r="N91" s="158">
        <f t="shared" si="18"/>
        <v>0</v>
      </c>
      <c r="O91" s="158">
        <f t="shared" si="18"/>
        <v>0</v>
      </c>
      <c r="P91" s="158">
        <f t="shared" si="18"/>
        <v>0</v>
      </c>
      <c r="Q91" s="159">
        <f t="shared" si="18"/>
        <v>0</v>
      </c>
      <c r="R91" s="180"/>
      <c r="S91" s="7"/>
    </row>
    <row r="92" spans="1:19" ht="27.95" customHeight="1" x14ac:dyDescent="0.15">
      <c r="A92" s="160" t="s">
        <v>256</v>
      </c>
      <c r="B92" s="161">
        <f t="shared" si="15"/>
        <v>8</v>
      </c>
      <c r="C92" s="162">
        <v>6</v>
      </c>
      <c r="D92" s="162">
        <v>2</v>
      </c>
      <c r="E92" s="162">
        <v>0</v>
      </c>
      <c r="F92" s="162">
        <v>0</v>
      </c>
      <c r="G92" s="162">
        <v>0</v>
      </c>
      <c r="H92" s="162">
        <v>0</v>
      </c>
      <c r="I92" s="216">
        <v>0</v>
      </c>
      <c r="J92" s="331">
        <f t="shared" si="17"/>
        <v>51</v>
      </c>
      <c r="K92" s="162">
        <v>28</v>
      </c>
      <c r="L92" s="162">
        <v>23</v>
      </c>
      <c r="M92" s="162">
        <v>0</v>
      </c>
      <c r="N92" s="162">
        <v>0</v>
      </c>
      <c r="O92" s="162">
        <v>0</v>
      </c>
      <c r="P92" s="162">
        <v>0</v>
      </c>
      <c r="Q92" s="163">
        <v>0</v>
      </c>
      <c r="R92" s="180"/>
      <c r="S92" s="7"/>
    </row>
    <row r="93" spans="1:19" ht="27.95" customHeight="1" x14ac:dyDescent="0.15">
      <c r="A93" s="160" t="s">
        <v>244</v>
      </c>
      <c r="B93" s="161">
        <f t="shared" si="15"/>
        <v>1</v>
      </c>
      <c r="C93" s="162">
        <v>0</v>
      </c>
      <c r="D93" s="162">
        <v>1</v>
      </c>
      <c r="E93" s="162">
        <v>0</v>
      </c>
      <c r="F93" s="162">
        <v>0</v>
      </c>
      <c r="G93" s="162">
        <v>0</v>
      </c>
      <c r="H93" s="162">
        <v>0</v>
      </c>
      <c r="I93" s="216">
        <v>0</v>
      </c>
      <c r="J93" s="332">
        <f t="shared" si="17"/>
        <v>11</v>
      </c>
      <c r="K93" s="162">
        <v>0</v>
      </c>
      <c r="L93" s="162">
        <v>11</v>
      </c>
      <c r="M93" s="162">
        <v>0</v>
      </c>
      <c r="N93" s="162">
        <v>0</v>
      </c>
      <c r="O93" s="162">
        <v>0</v>
      </c>
      <c r="P93" s="162">
        <v>0</v>
      </c>
      <c r="Q93" s="163">
        <v>0</v>
      </c>
      <c r="R93" s="379"/>
      <c r="S93" s="7"/>
    </row>
    <row r="94" spans="1:19" ht="27.95" customHeight="1" x14ac:dyDescent="0.15">
      <c r="A94" s="160" t="s">
        <v>257</v>
      </c>
      <c r="B94" s="161">
        <f t="shared" si="15"/>
        <v>1</v>
      </c>
      <c r="C94" s="162">
        <v>1</v>
      </c>
      <c r="D94" s="162">
        <v>0</v>
      </c>
      <c r="E94" s="162">
        <v>0</v>
      </c>
      <c r="F94" s="162">
        <v>0</v>
      </c>
      <c r="G94" s="162">
        <v>0</v>
      </c>
      <c r="H94" s="162">
        <v>0</v>
      </c>
      <c r="I94" s="216">
        <v>0</v>
      </c>
      <c r="J94" s="332">
        <f t="shared" si="17"/>
        <v>1</v>
      </c>
      <c r="K94" s="162">
        <v>1</v>
      </c>
      <c r="L94" s="162">
        <v>0</v>
      </c>
      <c r="M94" s="162">
        <v>0</v>
      </c>
      <c r="N94" s="162">
        <v>0</v>
      </c>
      <c r="O94" s="162">
        <v>0</v>
      </c>
      <c r="P94" s="162">
        <v>0</v>
      </c>
      <c r="Q94" s="163">
        <v>0</v>
      </c>
      <c r="R94" s="180"/>
      <c r="S94" s="7"/>
    </row>
    <row r="95" spans="1:19" ht="27.95" customHeight="1" x14ac:dyDescent="0.15">
      <c r="A95" s="160" t="s">
        <v>249</v>
      </c>
      <c r="B95" s="161">
        <f t="shared" si="15"/>
        <v>0</v>
      </c>
      <c r="C95" s="164">
        <v>0</v>
      </c>
      <c r="D95" s="164">
        <v>0</v>
      </c>
      <c r="E95" s="164">
        <v>0</v>
      </c>
      <c r="F95" s="164">
        <v>0</v>
      </c>
      <c r="G95" s="164">
        <v>0</v>
      </c>
      <c r="H95" s="164">
        <v>0</v>
      </c>
      <c r="I95" s="217">
        <v>0</v>
      </c>
      <c r="J95" s="332">
        <f t="shared" si="17"/>
        <v>0</v>
      </c>
      <c r="K95" s="164">
        <v>0</v>
      </c>
      <c r="L95" s="164">
        <v>0</v>
      </c>
      <c r="M95" s="164">
        <v>0</v>
      </c>
      <c r="N95" s="164">
        <v>0</v>
      </c>
      <c r="O95" s="164">
        <v>0</v>
      </c>
      <c r="P95" s="164">
        <v>0</v>
      </c>
      <c r="Q95" s="165">
        <v>0</v>
      </c>
      <c r="R95" s="180"/>
      <c r="S95" s="7"/>
    </row>
    <row r="96" spans="1:19" ht="27.95" customHeight="1" x14ac:dyDescent="0.15">
      <c r="A96" s="160" t="s">
        <v>254</v>
      </c>
      <c r="B96" s="161">
        <f t="shared" si="15"/>
        <v>9</v>
      </c>
      <c r="C96" s="164">
        <v>7</v>
      </c>
      <c r="D96" s="164">
        <v>2</v>
      </c>
      <c r="E96" s="164">
        <v>0</v>
      </c>
      <c r="F96" s="164">
        <v>0</v>
      </c>
      <c r="G96" s="164">
        <v>0</v>
      </c>
      <c r="H96" s="164">
        <v>0</v>
      </c>
      <c r="I96" s="217">
        <v>0</v>
      </c>
      <c r="J96" s="332">
        <f t="shared" si="17"/>
        <v>54</v>
      </c>
      <c r="K96" s="164">
        <v>34</v>
      </c>
      <c r="L96" s="164">
        <v>20</v>
      </c>
      <c r="M96" s="164">
        <v>0</v>
      </c>
      <c r="N96" s="164">
        <v>0</v>
      </c>
      <c r="O96" s="164">
        <v>0</v>
      </c>
      <c r="P96" s="164">
        <v>0</v>
      </c>
      <c r="Q96" s="165">
        <v>0</v>
      </c>
      <c r="R96" s="180"/>
      <c r="S96" s="7"/>
    </row>
    <row r="97" spans="1:19" ht="27.95" customHeight="1" x14ac:dyDescent="0.15">
      <c r="A97" s="160" t="s">
        <v>245</v>
      </c>
      <c r="B97" s="161">
        <f t="shared" si="15"/>
        <v>3</v>
      </c>
      <c r="C97" s="162">
        <v>3</v>
      </c>
      <c r="D97" s="162">
        <v>0</v>
      </c>
      <c r="E97" s="162">
        <v>0</v>
      </c>
      <c r="F97" s="162">
        <v>0</v>
      </c>
      <c r="G97" s="162">
        <v>0</v>
      </c>
      <c r="H97" s="162">
        <v>0</v>
      </c>
      <c r="I97" s="216">
        <v>0</v>
      </c>
      <c r="J97" s="332">
        <f t="shared" si="17"/>
        <v>19</v>
      </c>
      <c r="K97" s="162">
        <v>19</v>
      </c>
      <c r="L97" s="162">
        <v>0</v>
      </c>
      <c r="M97" s="162">
        <v>0</v>
      </c>
      <c r="N97" s="162">
        <v>0</v>
      </c>
      <c r="O97" s="162">
        <v>0</v>
      </c>
      <c r="P97" s="162">
        <v>0</v>
      </c>
      <c r="Q97" s="163">
        <v>0</v>
      </c>
      <c r="R97" s="180"/>
      <c r="S97" s="7"/>
    </row>
    <row r="98" spans="1:19" ht="27.95" customHeight="1" x14ac:dyDescent="0.15">
      <c r="A98" s="160" t="s">
        <v>255</v>
      </c>
      <c r="B98" s="161">
        <f t="shared" si="15"/>
        <v>0</v>
      </c>
      <c r="C98" s="164">
        <v>0</v>
      </c>
      <c r="D98" s="164">
        <v>0</v>
      </c>
      <c r="E98" s="164">
        <v>0</v>
      </c>
      <c r="F98" s="164">
        <v>0</v>
      </c>
      <c r="G98" s="164">
        <v>0</v>
      </c>
      <c r="H98" s="164">
        <v>0</v>
      </c>
      <c r="I98" s="217">
        <v>0</v>
      </c>
      <c r="J98" s="332">
        <f t="shared" si="17"/>
        <v>0</v>
      </c>
      <c r="K98" s="164">
        <v>0</v>
      </c>
      <c r="L98" s="164">
        <v>0</v>
      </c>
      <c r="M98" s="164">
        <v>0</v>
      </c>
      <c r="N98" s="164">
        <v>0</v>
      </c>
      <c r="O98" s="164">
        <v>0</v>
      </c>
      <c r="P98" s="164">
        <v>0</v>
      </c>
      <c r="Q98" s="165">
        <v>0</v>
      </c>
      <c r="R98" s="180"/>
      <c r="S98" s="7"/>
    </row>
    <row r="99" spans="1:19" ht="27.95" customHeight="1" x14ac:dyDescent="0.15">
      <c r="A99" s="160" t="s">
        <v>239</v>
      </c>
      <c r="B99" s="161">
        <f t="shared" si="15"/>
        <v>0</v>
      </c>
      <c r="C99" s="164">
        <v>0</v>
      </c>
      <c r="D99" s="164">
        <v>0</v>
      </c>
      <c r="E99" s="164">
        <v>0</v>
      </c>
      <c r="F99" s="164">
        <v>0</v>
      </c>
      <c r="G99" s="164">
        <v>0</v>
      </c>
      <c r="H99" s="164">
        <v>0</v>
      </c>
      <c r="I99" s="217">
        <v>0</v>
      </c>
      <c r="J99" s="332">
        <f t="shared" si="17"/>
        <v>0</v>
      </c>
      <c r="K99" s="164">
        <v>0</v>
      </c>
      <c r="L99" s="164">
        <v>0</v>
      </c>
      <c r="M99" s="164">
        <v>0</v>
      </c>
      <c r="N99" s="164">
        <v>0</v>
      </c>
      <c r="O99" s="164">
        <v>0</v>
      </c>
      <c r="P99" s="164">
        <v>0</v>
      </c>
      <c r="Q99" s="165">
        <v>0</v>
      </c>
      <c r="R99" s="180"/>
      <c r="S99" s="7"/>
    </row>
    <row r="100" spans="1:19" ht="27.95" customHeight="1" x14ac:dyDescent="0.15">
      <c r="A100" s="160" t="s">
        <v>241</v>
      </c>
      <c r="B100" s="161">
        <f t="shared" si="15"/>
        <v>7</v>
      </c>
      <c r="C100" s="162">
        <v>5</v>
      </c>
      <c r="D100" s="162">
        <v>2</v>
      </c>
      <c r="E100" s="162">
        <v>0</v>
      </c>
      <c r="F100" s="162">
        <v>0</v>
      </c>
      <c r="G100" s="162">
        <v>0</v>
      </c>
      <c r="H100" s="162">
        <v>0</v>
      </c>
      <c r="I100" s="216">
        <v>0</v>
      </c>
      <c r="J100" s="332">
        <f t="shared" si="17"/>
        <v>49</v>
      </c>
      <c r="K100" s="162">
        <v>27</v>
      </c>
      <c r="L100" s="162">
        <v>22</v>
      </c>
      <c r="M100" s="162">
        <v>0</v>
      </c>
      <c r="N100" s="162">
        <v>0</v>
      </c>
      <c r="O100" s="162">
        <v>0</v>
      </c>
      <c r="P100" s="162">
        <v>0</v>
      </c>
      <c r="Q100" s="163">
        <v>0</v>
      </c>
      <c r="R100" s="180"/>
      <c r="S100" s="7"/>
    </row>
    <row r="101" spans="1:19" ht="27.95" customHeight="1" x14ac:dyDescent="0.15">
      <c r="A101" s="160" t="s">
        <v>252</v>
      </c>
      <c r="B101" s="161">
        <f t="shared" si="15"/>
        <v>0</v>
      </c>
      <c r="C101" s="164">
        <v>0</v>
      </c>
      <c r="D101" s="164">
        <v>0</v>
      </c>
      <c r="E101" s="164">
        <v>0</v>
      </c>
      <c r="F101" s="164">
        <v>0</v>
      </c>
      <c r="G101" s="164">
        <v>0</v>
      </c>
      <c r="H101" s="164">
        <v>0</v>
      </c>
      <c r="I101" s="217">
        <v>0</v>
      </c>
      <c r="J101" s="332">
        <f t="shared" si="17"/>
        <v>0</v>
      </c>
      <c r="K101" s="164">
        <v>0</v>
      </c>
      <c r="L101" s="164">
        <v>0</v>
      </c>
      <c r="M101" s="164">
        <v>0</v>
      </c>
      <c r="N101" s="164">
        <v>0</v>
      </c>
      <c r="O101" s="164">
        <v>0</v>
      </c>
      <c r="P101" s="164">
        <v>0</v>
      </c>
      <c r="Q101" s="165">
        <v>0</v>
      </c>
      <c r="R101" s="180"/>
      <c r="S101" s="7"/>
    </row>
    <row r="102" spans="1:19" ht="27.95" customHeight="1" x14ac:dyDescent="0.15">
      <c r="A102" s="160" t="s">
        <v>246</v>
      </c>
      <c r="B102" s="161">
        <f t="shared" si="15"/>
        <v>5</v>
      </c>
      <c r="C102" s="164">
        <v>4</v>
      </c>
      <c r="D102" s="164">
        <v>1</v>
      </c>
      <c r="E102" s="164">
        <v>0</v>
      </c>
      <c r="F102" s="164">
        <v>0</v>
      </c>
      <c r="G102" s="164">
        <v>0</v>
      </c>
      <c r="H102" s="164">
        <v>0</v>
      </c>
      <c r="I102" s="217">
        <v>0</v>
      </c>
      <c r="J102" s="332">
        <f t="shared" si="17"/>
        <v>33</v>
      </c>
      <c r="K102" s="164">
        <v>21</v>
      </c>
      <c r="L102" s="164">
        <v>12</v>
      </c>
      <c r="M102" s="164">
        <v>0</v>
      </c>
      <c r="N102" s="164">
        <v>0</v>
      </c>
      <c r="O102" s="164">
        <v>0</v>
      </c>
      <c r="P102" s="164">
        <v>0</v>
      </c>
      <c r="Q102" s="165">
        <v>0</v>
      </c>
      <c r="R102" s="180"/>
      <c r="S102" s="7"/>
    </row>
    <row r="103" spans="1:19" ht="27.95" customHeight="1" x14ac:dyDescent="0.15">
      <c r="A103" s="160" t="s">
        <v>253</v>
      </c>
      <c r="B103" s="161">
        <f t="shared" si="15"/>
        <v>5</v>
      </c>
      <c r="C103" s="164">
        <v>4</v>
      </c>
      <c r="D103" s="164">
        <v>1</v>
      </c>
      <c r="E103" s="164">
        <v>0</v>
      </c>
      <c r="F103" s="164">
        <v>0</v>
      </c>
      <c r="G103" s="164">
        <v>0</v>
      </c>
      <c r="H103" s="164">
        <v>0</v>
      </c>
      <c r="I103" s="217">
        <v>0</v>
      </c>
      <c r="J103" s="332">
        <f t="shared" si="17"/>
        <v>49</v>
      </c>
      <c r="K103" s="164">
        <v>9</v>
      </c>
      <c r="L103" s="164">
        <v>40</v>
      </c>
      <c r="M103" s="164">
        <v>0</v>
      </c>
      <c r="N103" s="164">
        <v>0</v>
      </c>
      <c r="O103" s="164">
        <v>0</v>
      </c>
      <c r="P103" s="164">
        <v>0</v>
      </c>
      <c r="Q103" s="165">
        <v>0</v>
      </c>
      <c r="R103" s="180"/>
      <c r="S103" s="7"/>
    </row>
    <row r="104" spans="1:19" ht="27.95" customHeight="1" x14ac:dyDescent="0.15">
      <c r="A104" s="160" t="s">
        <v>251</v>
      </c>
      <c r="B104" s="161">
        <f t="shared" si="15"/>
        <v>2</v>
      </c>
      <c r="C104" s="164">
        <v>2</v>
      </c>
      <c r="D104" s="164">
        <v>0</v>
      </c>
      <c r="E104" s="164">
        <v>0</v>
      </c>
      <c r="F104" s="164">
        <v>0</v>
      </c>
      <c r="G104" s="164">
        <v>0</v>
      </c>
      <c r="H104" s="164">
        <v>0</v>
      </c>
      <c r="I104" s="217">
        <v>0</v>
      </c>
      <c r="J104" s="332">
        <f t="shared" si="17"/>
        <v>8</v>
      </c>
      <c r="K104" s="164">
        <v>8</v>
      </c>
      <c r="L104" s="164">
        <v>0</v>
      </c>
      <c r="M104" s="164">
        <v>0</v>
      </c>
      <c r="N104" s="164">
        <v>0</v>
      </c>
      <c r="O104" s="164">
        <v>0</v>
      </c>
      <c r="P104" s="164">
        <v>0</v>
      </c>
      <c r="Q104" s="165">
        <v>0</v>
      </c>
      <c r="R104" s="180"/>
      <c r="S104" s="7"/>
    </row>
    <row r="105" spans="1:19" ht="27.95" customHeight="1" x14ac:dyDescent="0.15">
      <c r="A105" s="160" t="s">
        <v>242</v>
      </c>
      <c r="B105" s="161">
        <f t="shared" si="15"/>
        <v>5</v>
      </c>
      <c r="C105" s="164">
        <v>4</v>
      </c>
      <c r="D105" s="164">
        <v>1</v>
      </c>
      <c r="E105" s="164">
        <v>0</v>
      </c>
      <c r="F105" s="164">
        <v>0</v>
      </c>
      <c r="G105" s="164">
        <v>0</v>
      </c>
      <c r="H105" s="164">
        <v>0</v>
      </c>
      <c r="I105" s="217">
        <v>0</v>
      </c>
      <c r="J105" s="332">
        <f t="shared" si="17"/>
        <v>30</v>
      </c>
      <c r="K105" s="164">
        <v>20</v>
      </c>
      <c r="L105" s="164">
        <v>10</v>
      </c>
      <c r="M105" s="164">
        <v>0</v>
      </c>
      <c r="N105" s="164">
        <v>0</v>
      </c>
      <c r="O105" s="164">
        <v>0</v>
      </c>
      <c r="P105" s="164">
        <v>0</v>
      </c>
      <c r="Q105" s="165">
        <v>0</v>
      </c>
      <c r="R105" s="180"/>
      <c r="S105" s="7"/>
    </row>
    <row r="106" spans="1:19" ht="27.95" customHeight="1" x14ac:dyDescent="0.15">
      <c r="A106" s="172" t="s">
        <v>247</v>
      </c>
      <c r="B106" s="167">
        <f t="shared" si="15"/>
        <v>4</v>
      </c>
      <c r="C106" s="168">
        <v>3</v>
      </c>
      <c r="D106" s="168">
        <v>1</v>
      </c>
      <c r="E106" s="168">
        <v>0</v>
      </c>
      <c r="F106" s="168">
        <v>0</v>
      </c>
      <c r="G106" s="168">
        <v>0</v>
      </c>
      <c r="H106" s="168">
        <v>0</v>
      </c>
      <c r="I106" s="219">
        <v>0</v>
      </c>
      <c r="J106" s="333">
        <f>SUM(K106:Q106)</f>
        <v>25</v>
      </c>
      <c r="K106" s="168">
        <v>9</v>
      </c>
      <c r="L106" s="168">
        <v>16</v>
      </c>
      <c r="M106" s="168">
        <v>0</v>
      </c>
      <c r="N106" s="168">
        <v>0</v>
      </c>
      <c r="O106" s="168">
        <v>0</v>
      </c>
      <c r="P106" s="168">
        <v>0</v>
      </c>
      <c r="Q106" s="169">
        <v>0</v>
      </c>
      <c r="R106" s="180"/>
      <c r="S106" s="7"/>
    </row>
    <row r="107" spans="1:19" ht="20.25" x14ac:dyDescent="0.1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80"/>
    </row>
    <row r="108" spans="1:19" ht="20.25" x14ac:dyDescent="0.15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</row>
    <row r="109" spans="1:19" ht="20.25" x14ac:dyDescent="0.1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</row>
    <row r="110" spans="1:19" ht="20.25" x14ac:dyDescent="0.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</row>
    <row r="111" spans="1:19" ht="20.25" x14ac:dyDescent="0.1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</row>
    <row r="112" spans="1:19" ht="20.25" x14ac:dyDescent="0.15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</row>
    <row r="113" spans="1:18" ht="20.25" x14ac:dyDescent="0.15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</row>
    <row r="114" spans="1:18" ht="20.25" x14ac:dyDescent="0.1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</row>
    <row r="115" spans="1:18" ht="20.25" x14ac:dyDescent="0.1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</row>
    <row r="116" spans="1:18" ht="20.25" x14ac:dyDescent="0.15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</row>
    <row r="117" spans="1:18" ht="20.25" x14ac:dyDescent="0.1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</row>
    <row r="118" spans="1:18" ht="20.25" x14ac:dyDescent="0.15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</row>
    <row r="119" spans="1:18" ht="20.25" x14ac:dyDescent="0.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</row>
    <row r="120" spans="1:18" ht="20.25" x14ac:dyDescent="0.15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</row>
    <row r="121" spans="1:18" ht="20.25" x14ac:dyDescent="0.15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</row>
    <row r="122" spans="1:18" ht="20.25" x14ac:dyDescent="0.15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</row>
    <row r="123" spans="1:18" ht="20.25" x14ac:dyDescent="0.15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</row>
    <row r="124" spans="1:18" ht="20.25" x14ac:dyDescent="0.15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</row>
    <row r="125" spans="1:18" ht="20.25" x14ac:dyDescent="0.15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</row>
    <row r="126" spans="1:18" ht="20.25" x14ac:dyDescent="0.15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</row>
    <row r="127" spans="1:18" ht="20.25" x14ac:dyDescent="0.15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</row>
    <row r="128" spans="1:18" ht="20.25" x14ac:dyDescent="0.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</row>
    <row r="129" spans="1:18" ht="20.25" x14ac:dyDescent="0.15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</row>
    <row r="130" spans="1:18" ht="20.25" x14ac:dyDescent="0.15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</row>
    <row r="131" spans="1:18" ht="20.25" x14ac:dyDescent="0.15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</row>
    <row r="132" spans="1:18" ht="20.25" x14ac:dyDescent="0.15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</row>
    <row r="133" spans="1:18" ht="20.25" x14ac:dyDescent="0.15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</row>
    <row r="134" spans="1:18" ht="20.25" x14ac:dyDescent="0.15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</row>
    <row r="135" spans="1:18" ht="20.25" x14ac:dyDescent="0.15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</row>
    <row r="136" spans="1:18" ht="20.25" x14ac:dyDescent="0.15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</row>
    <row r="137" spans="1:18" ht="20.25" x14ac:dyDescent="0.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</row>
    <row r="138" spans="1:18" ht="20.25" x14ac:dyDescent="0.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</row>
    <row r="139" spans="1:18" ht="20.25" x14ac:dyDescent="0.15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</row>
    <row r="140" spans="1:18" ht="20.25" x14ac:dyDescent="0.15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</row>
    <row r="141" spans="1:18" ht="20.25" x14ac:dyDescent="0.15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</row>
    <row r="142" spans="1:18" ht="20.25" x14ac:dyDescent="0.15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</row>
    <row r="143" spans="1:18" ht="20.25" x14ac:dyDescent="0.15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</row>
    <row r="144" spans="1:18" ht="20.25" x14ac:dyDescent="0.15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</row>
    <row r="145" spans="1:18" ht="20.25" x14ac:dyDescent="0.15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</row>
    <row r="146" spans="1:18" ht="20.25" x14ac:dyDescent="0.15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</row>
    <row r="147" spans="1:18" ht="20.25" x14ac:dyDescent="0.15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</row>
    <row r="148" spans="1:18" ht="20.25" x14ac:dyDescent="0.15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</row>
    <row r="149" spans="1:18" ht="20.25" x14ac:dyDescent="0.15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</row>
    <row r="150" spans="1:18" ht="20.25" x14ac:dyDescent="0.15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</row>
    <row r="151" spans="1:18" ht="20.25" x14ac:dyDescent="0.15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</row>
    <row r="152" spans="1:18" ht="20.25" x14ac:dyDescent="0.15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</row>
    <row r="153" spans="1:18" ht="20.25" x14ac:dyDescent="0.15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</row>
    <row r="154" spans="1:18" ht="20.25" x14ac:dyDescent="0.15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</row>
    <row r="155" spans="1:18" ht="20.25" x14ac:dyDescent="0.15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</row>
    <row r="156" spans="1:18" ht="20.25" x14ac:dyDescent="0.15">
      <c r="A156" s="171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</row>
    <row r="157" spans="1:18" ht="20.25" x14ac:dyDescent="0.15">
      <c r="A157" s="171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</row>
    <row r="158" spans="1:18" ht="20.25" x14ac:dyDescent="0.15">
      <c r="A158" s="171"/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</row>
    <row r="159" spans="1:18" ht="20.25" x14ac:dyDescent="0.15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</row>
    <row r="160" spans="1:18" ht="20.25" x14ac:dyDescent="0.15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</row>
    <row r="161" spans="1:18" ht="20.25" x14ac:dyDescent="0.15">
      <c r="A161" s="171"/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</row>
    <row r="162" spans="1:18" ht="20.25" x14ac:dyDescent="0.15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</row>
    <row r="163" spans="1:18" ht="20.25" x14ac:dyDescent="0.15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</row>
    <row r="164" spans="1:18" ht="20.25" x14ac:dyDescent="0.15">
      <c r="A164" s="171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</row>
    <row r="165" spans="1:18" ht="20.25" x14ac:dyDescent="0.15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</row>
    <row r="166" spans="1:18" ht="20.25" x14ac:dyDescent="0.15">
      <c r="A166" s="171"/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</row>
    <row r="167" spans="1:18" ht="20.25" x14ac:dyDescent="0.15">
      <c r="A167" s="171"/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</row>
  </sheetData>
  <mergeCells count="30">
    <mergeCell ref="A1:M1"/>
    <mergeCell ref="A67:A68"/>
    <mergeCell ref="B67:I67"/>
    <mergeCell ref="J67:Q67"/>
    <mergeCell ref="J89:Q89"/>
    <mergeCell ref="A88:H88"/>
    <mergeCell ref="A85:I85"/>
    <mergeCell ref="A87:C87"/>
    <mergeCell ref="A89:A90"/>
    <mergeCell ref="B89:I89"/>
    <mergeCell ref="Q45:Q46"/>
    <mergeCell ref="L23:N23"/>
    <mergeCell ref="A23:E23"/>
    <mergeCell ref="P45:P46"/>
    <mergeCell ref="R45:R46"/>
    <mergeCell ref="A66:G66"/>
    <mergeCell ref="A2:C2"/>
    <mergeCell ref="L3:N3"/>
    <mergeCell ref="A22:C22"/>
    <mergeCell ref="K45:K46"/>
    <mergeCell ref="L45:O45"/>
    <mergeCell ref="K44:R44"/>
    <mergeCell ref="B45:D45"/>
    <mergeCell ref="E45:G45"/>
    <mergeCell ref="H45:J45"/>
    <mergeCell ref="A3:E3"/>
    <mergeCell ref="A43:F43"/>
    <mergeCell ref="O43:R43"/>
    <mergeCell ref="A44:A46"/>
    <mergeCell ref="B44:J44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  <rowBreaks count="1" manualBreakCount="1">
    <brk id="6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IV46"/>
  <sheetViews>
    <sheetView showGridLines="0" zoomScale="70" zoomScaleNormal="70" workbookViewId="0">
      <selection activeCell="E23" sqref="E23"/>
    </sheetView>
  </sheetViews>
  <sheetFormatPr defaultColWidth="9.109375" defaultRowHeight="14.25" x14ac:dyDescent="0.15"/>
  <cols>
    <col min="1" max="9" width="16" style="1" customWidth="1"/>
    <col min="10" max="10" width="16" style="5" customWidth="1"/>
    <col min="11" max="20" width="16" style="1" customWidth="1"/>
    <col min="21" max="24" width="9.109375" style="1"/>
    <col min="25" max="25" width="2.44140625" style="1" customWidth="1"/>
    <col min="26" max="256" width="9.109375" style="1"/>
  </cols>
  <sheetData>
    <row r="1" spans="1:41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41" ht="39.950000000000003" customHeight="1" x14ac:dyDescent="0.15">
      <c r="A2" s="489" t="s">
        <v>322</v>
      </c>
      <c r="B2" s="489"/>
      <c r="C2" s="489"/>
      <c r="J2" s="1"/>
    </row>
    <row r="3" spans="1:41" ht="39.950000000000003" customHeight="1" thickBot="1" x14ac:dyDescent="0.3">
      <c r="A3" s="496" t="s">
        <v>263</v>
      </c>
      <c r="B3" s="496"/>
      <c r="C3" s="496"/>
      <c r="D3" s="496"/>
      <c r="E3" s="496"/>
      <c r="F3" s="496"/>
      <c r="G3" s="171"/>
      <c r="H3" s="171"/>
      <c r="I3" s="182"/>
      <c r="J3" s="380"/>
      <c r="K3" s="171"/>
      <c r="L3" s="171"/>
      <c r="M3" s="171"/>
      <c r="N3" s="171"/>
      <c r="O3" s="171"/>
      <c r="P3" s="171"/>
      <c r="Q3" s="171"/>
      <c r="R3" s="345"/>
      <c r="S3" s="345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</row>
    <row r="4" spans="1:41" ht="30" customHeight="1" x14ac:dyDescent="0.15">
      <c r="A4" s="502" t="s">
        <v>216</v>
      </c>
      <c r="B4" s="500" t="s">
        <v>19</v>
      </c>
      <c r="C4" s="500"/>
      <c r="D4" s="500"/>
      <c r="E4" s="500"/>
      <c r="F4" s="500"/>
      <c r="G4" s="500"/>
      <c r="H4" s="500"/>
      <c r="I4" s="501"/>
      <c r="J4" s="547" t="s">
        <v>17</v>
      </c>
      <c r="K4" s="512"/>
      <c r="L4" s="512"/>
      <c r="M4" s="512"/>
      <c r="N4" s="512"/>
      <c r="O4" s="512"/>
      <c r="P4" s="512"/>
      <c r="Q4" s="548"/>
      <c r="R4" s="345"/>
      <c r="S4" s="345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</row>
    <row r="5" spans="1:41" ht="45.95" customHeight="1" thickBot="1" x14ac:dyDescent="0.2">
      <c r="A5" s="503"/>
      <c r="B5" s="174" t="s">
        <v>234</v>
      </c>
      <c r="C5" s="174" t="s">
        <v>189</v>
      </c>
      <c r="D5" s="174" t="s">
        <v>191</v>
      </c>
      <c r="E5" s="322" t="s">
        <v>72</v>
      </c>
      <c r="F5" s="322" t="s">
        <v>73</v>
      </c>
      <c r="G5" s="322" t="s">
        <v>78</v>
      </c>
      <c r="H5" s="322" t="s">
        <v>77</v>
      </c>
      <c r="I5" s="353" t="s">
        <v>86</v>
      </c>
      <c r="J5" s="381" t="s">
        <v>234</v>
      </c>
      <c r="K5" s="174" t="s">
        <v>189</v>
      </c>
      <c r="L5" s="174" t="s">
        <v>191</v>
      </c>
      <c r="M5" s="322" t="s">
        <v>72</v>
      </c>
      <c r="N5" s="322" t="s">
        <v>73</v>
      </c>
      <c r="O5" s="322" t="s">
        <v>78</v>
      </c>
      <c r="P5" s="322" t="s">
        <v>77</v>
      </c>
      <c r="Q5" s="353" t="s">
        <v>86</v>
      </c>
      <c r="R5" s="345"/>
      <c r="S5" s="345"/>
      <c r="T5" s="130"/>
      <c r="U5" s="130"/>
      <c r="V5" s="130"/>
      <c r="W5" s="130"/>
      <c r="X5" s="130"/>
      <c r="Y5" s="126"/>
      <c r="Z5" s="129"/>
      <c r="AA5" s="129"/>
      <c r="AB5" s="130"/>
      <c r="AC5" s="130"/>
      <c r="AD5" s="130"/>
      <c r="AE5" s="130"/>
      <c r="AF5" s="130"/>
      <c r="AG5" s="126"/>
      <c r="AH5" s="126"/>
      <c r="AI5" s="126"/>
      <c r="AJ5" s="126"/>
      <c r="AK5" s="126"/>
      <c r="AL5" s="126"/>
      <c r="AM5" s="126"/>
      <c r="AN5" s="126"/>
      <c r="AO5" s="126"/>
    </row>
    <row r="6" spans="1:41" ht="30" customHeight="1" thickTop="1" x14ac:dyDescent="0.15">
      <c r="A6" s="157" t="s">
        <v>235</v>
      </c>
      <c r="B6" s="158">
        <f t="shared" ref="B6:B21" si="0">SUM(C6:I6)</f>
        <v>21475</v>
      </c>
      <c r="C6" s="158">
        <f t="shared" ref="C6:I6" si="1">SUM(C7:C21)</f>
        <v>20080</v>
      </c>
      <c r="D6" s="158">
        <f t="shared" si="1"/>
        <v>986</v>
      </c>
      <c r="E6" s="158">
        <f t="shared" si="1"/>
        <v>201</v>
      </c>
      <c r="F6" s="158">
        <f t="shared" si="1"/>
        <v>69</v>
      </c>
      <c r="G6" s="158">
        <f t="shared" si="1"/>
        <v>11</v>
      </c>
      <c r="H6" s="158">
        <f t="shared" si="1"/>
        <v>45</v>
      </c>
      <c r="I6" s="158">
        <f t="shared" si="1"/>
        <v>83</v>
      </c>
      <c r="J6" s="382">
        <f t="shared" ref="J6:J20" si="2">SUM(K6:Q6)</f>
        <v>78375</v>
      </c>
      <c r="K6" s="158">
        <f t="shared" ref="K6:Q6" si="3">SUM(K7:K21)</f>
        <v>32284</v>
      </c>
      <c r="L6" s="158">
        <f t="shared" si="3"/>
        <v>5885</v>
      </c>
      <c r="M6" s="158">
        <f t="shared" si="3"/>
        <v>2377</v>
      </c>
      <c r="N6" s="158">
        <f t="shared" si="3"/>
        <v>1786</v>
      </c>
      <c r="O6" s="158">
        <f t="shared" si="3"/>
        <v>466</v>
      </c>
      <c r="P6" s="158">
        <f t="shared" si="3"/>
        <v>3040</v>
      </c>
      <c r="Q6" s="159">
        <f t="shared" si="3"/>
        <v>32537</v>
      </c>
      <c r="R6" s="345"/>
      <c r="S6" s="345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</row>
    <row r="7" spans="1:41" ht="27.95" customHeight="1" x14ac:dyDescent="0.15">
      <c r="A7" s="160" t="s">
        <v>256</v>
      </c>
      <c r="B7" s="161">
        <f t="shared" si="0"/>
        <v>1499</v>
      </c>
      <c r="C7" s="162">
        <v>1382</v>
      </c>
      <c r="D7" s="162">
        <v>74</v>
      </c>
      <c r="E7" s="162">
        <v>21</v>
      </c>
      <c r="F7" s="162">
        <v>10</v>
      </c>
      <c r="G7" s="162">
        <v>0</v>
      </c>
      <c r="H7" s="162">
        <v>3</v>
      </c>
      <c r="I7" s="163">
        <v>9</v>
      </c>
      <c r="J7" s="383">
        <f t="shared" si="2"/>
        <v>7542</v>
      </c>
      <c r="K7" s="162">
        <v>2217</v>
      </c>
      <c r="L7" s="162">
        <v>443</v>
      </c>
      <c r="M7" s="162">
        <v>247</v>
      </c>
      <c r="N7" s="162">
        <v>257</v>
      </c>
      <c r="O7" s="162">
        <v>0</v>
      </c>
      <c r="P7" s="162">
        <v>216</v>
      </c>
      <c r="Q7" s="163">
        <v>4162</v>
      </c>
      <c r="R7" s="345"/>
      <c r="S7" s="345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</row>
    <row r="8" spans="1:41" ht="27.95" customHeight="1" x14ac:dyDescent="0.15">
      <c r="A8" s="160" t="s">
        <v>244</v>
      </c>
      <c r="B8" s="161">
        <f t="shared" si="0"/>
        <v>1849</v>
      </c>
      <c r="C8" s="164">
        <v>1743</v>
      </c>
      <c r="D8" s="164">
        <v>67</v>
      </c>
      <c r="E8" s="164">
        <v>18</v>
      </c>
      <c r="F8" s="164">
        <v>5</v>
      </c>
      <c r="G8" s="164">
        <v>1</v>
      </c>
      <c r="H8" s="164">
        <v>4</v>
      </c>
      <c r="I8" s="165">
        <v>11</v>
      </c>
      <c r="J8" s="383">
        <f t="shared" si="2"/>
        <v>6885</v>
      </c>
      <c r="K8" s="164">
        <v>2819</v>
      </c>
      <c r="L8" s="164">
        <v>377</v>
      </c>
      <c r="M8" s="164">
        <v>204</v>
      </c>
      <c r="N8" s="164">
        <v>119</v>
      </c>
      <c r="O8" s="164">
        <v>45</v>
      </c>
      <c r="P8" s="164">
        <v>260</v>
      </c>
      <c r="Q8" s="165">
        <v>3061</v>
      </c>
      <c r="R8" s="345"/>
      <c r="S8" s="345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</row>
    <row r="9" spans="1:41" ht="27.95" customHeight="1" x14ac:dyDescent="0.15">
      <c r="A9" s="160" t="s">
        <v>257</v>
      </c>
      <c r="B9" s="161">
        <f t="shared" si="0"/>
        <v>1860</v>
      </c>
      <c r="C9" s="164">
        <v>1728</v>
      </c>
      <c r="D9" s="164">
        <v>103</v>
      </c>
      <c r="E9" s="164">
        <v>12</v>
      </c>
      <c r="F9" s="164">
        <v>8</v>
      </c>
      <c r="G9" s="164">
        <v>1</v>
      </c>
      <c r="H9" s="164">
        <v>2</v>
      </c>
      <c r="I9" s="165">
        <v>6</v>
      </c>
      <c r="J9" s="383">
        <f t="shared" si="2"/>
        <v>5141</v>
      </c>
      <c r="K9" s="164">
        <v>2770</v>
      </c>
      <c r="L9" s="164">
        <v>612</v>
      </c>
      <c r="M9" s="164">
        <v>139</v>
      </c>
      <c r="N9" s="164">
        <v>215</v>
      </c>
      <c r="O9" s="164">
        <v>40</v>
      </c>
      <c r="P9" s="164">
        <v>145</v>
      </c>
      <c r="Q9" s="165">
        <v>1220</v>
      </c>
      <c r="R9" s="345"/>
      <c r="S9" s="345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</row>
    <row r="10" spans="1:41" ht="27.95" customHeight="1" x14ac:dyDescent="0.15">
      <c r="A10" s="160" t="s">
        <v>249</v>
      </c>
      <c r="B10" s="161">
        <f t="shared" si="0"/>
        <v>447</v>
      </c>
      <c r="C10" s="164">
        <v>352</v>
      </c>
      <c r="D10" s="164">
        <v>63</v>
      </c>
      <c r="E10" s="164">
        <v>12</v>
      </c>
      <c r="F10" s="164">
        <v>2</v>
      </c>
      <c r="G10" s="164">
        <v>1</v>
      </c>
      <c r="H10" s="164">
        <v>12</v>
      </c>
      <c r="I10" s="165">
        <v>5</v>
      </c>
      <c r="J10" s="383">
        <f t="shared" si="2"/>
        <v>6650</v>
      </c>
      <c r="K10" s="164">
        <v>810</v>
      </c>
      <c r="L10" s="164">
        <v>359</v>
      </c>
      <c r="M10" s="164">
        <v>134</v>
      </c>
      <c r="N10" s="164">
        <v>40</v>
      </c>
      <c r="O10" s="164">
        <v>48</v>
      </c>
      <c r="P10" s="164">
        <v>870</v>
      </c>
      <c r="Q10" s="165">
        <v>4389</v>
      </c>
      <c r="R10" s="345"/>
      <c r="S10" s="345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</row>
    <row r="11" spans="1:41" ht="27.95" customHeight="1" x14ac:dyDescent="0.15">
      <c r="A11" s="160" t="s">
        <v>254</v>
      </c>
      <c r="B11" s="161">
        <f t="shared" si="0"/>
        <v>2781</v>
      </c>
      <c r="C11" s="164">
        <v>2603</v>
      </c>
      <c r="D11" s="164">
        <v>139</v>
      </c>
      <c r="E11" s="164">
        <v>29</v>
      </c>
      <c r="F11" s="164">
        <v>8</v>
      </c>
      <c r="G11" s="164">
        <v>1</v>
      </c>
      <c r="H11" s="164">
        <v>1</v>
      </c>
      <c r="I11" s="165">
        <v>0</v>
      </c>
      <c r="J11" s="383">
        <f t="shared" si="2"/>
        <v>5674</v>
      </c>
      <c r="K11" s="164">
        <v>4184</v>
      </c>
      <c r="L11" s="164">
        <v>832</v>
      </c>
      <c r="M11" s="164">
        <v>334</v>
      </c>
      <c r="N11" s="164">
        <v>229</v>
      </c>
      <c r="O11" s="164">
        <v>40</v>
      </c>
      <c r="P11" s="164">
        <v>55</v>
      </c>
      <c r="Q11" s="165">
        <v>0</v>
      </c>
      <c r="R11" s="345"/>
      <c r="S11" s="345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</row>
    <row r="12" spans="1:41" ht="27.95" customHeight="1" x14ac:dyDescent="0.15">
      <c r="A12" s="160" t="s">
        <v>245</v>
      </c>
      <c r="B12" s="161">
        <f t="shared" si="0"/>
        <v>1523</v>
      </c>
      <c r="C12" s="164">
        <v>1397</v>
      </c>
      <c r="D12" s="164">
        <v>76</v>
      </c>
      <c r="E12" s="164">
        <v>21</v>
      </c>
      <c r="F12" s="164">
        <v>8</v>
      </c>
      <c r="G12" s="164">
        <v>0</v>
      </c>
      <c r="H12" s="164">
        <v>12</v>
      </c>
      <c r="I12" s="165">
        <v>9</v>
      </c>
      <c r="J12" s="383">
        <f t="shared" si="2"/>
        <v>7203</v>
      </c>
      <c r="K12" s="164">
        <v>2190</v>
      </c>
      <c r="L12" s="164">
        <v>458</v>
      </c>
      <c r="M12" s="164">
        <v>284</v>
      </c>
      <c r="N12" s="164">
        <v>217</v>
      </c>
      <c r="O12" s="164">
        <v>0</v>
      </c>
      <c r="P12" s="164">
        <v>854</v>
      </c>
      <c r="Q12" s="165">
        <v>3200</v>
      </c>
      <c r="R12" s="345"/>
      <c r="S12" s="345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</row>
    <row r="13" spans="1:41" ht="27.95" customHeight="1" x14ac:dyDescent="0.15">
      <c r="A13" s="160" t="s">
        <v>255</v>
      </c>
      <c r="B13" s="161">
        <f t="shared" si="0"/>
        <v>1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5">
        <v>1</v>
      </c>
      <c r="J13" s="383">
        <f t="shared" si="2"/>
        <v>200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5">
        <v>200</v>
      </c>
      <c r="R13" s="345"/>
      <c r="S13" s="345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</row>
    <row r="14" spans="1:41" ht="27.95" customHeight="1" x14ac:dyDescent="0.15">
      <c r="A14" s="160" t="s">
        <v>239</v>
      </c>
      <c r="B14" s="161">
        <f t="shared" si="0"/>
        <v>1336</v>
      </c>
      <c r="C14" s="164">
        <v>1257</v>
      </c>
      <c r="D14" s="164">
        <v>53</v>
      </c>
      <c r="E14" s="164">
        <v>13</v>
      </c>
      <c r="F14" s="164">
        <v>4</v>
      </c>
      <c r="G14" s="164">
        <v>2</v>
      </c>
      <c r="H14" s="164">
        <v>1</v>
      </c>
      <c r="I14" s="165">
        <v>6</v>
      </c>
      <c r="J14" s="384">
        <f t="shared" si="2"/>
        <v>7602</v>
      </c>
      <c r="K14" s="164">
        <v>1958</v>
      </c>
      <c r="L14" s="164">
        <v>328</v>
      </c>
      <c r="M14" s="164">
        <v>147</v>
      </c>
      <c r="N14" s="164">
        <v>110</v>
      </c>
      <c r="O14" s="164">
        <v>80</v>
      </c>
      <c r="P14" s="164">
        <v>50</v>
      </c>
      <c r="Q14" s="165">
        <v>4929</v>
      </c>
      <c r="R14" s="345"/>
      <c r="S14" s="345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</row>
    <row r="15" spans="1:41" ht="27.95" customHeight="1" x14ac:dyDescent="0.15">
      <c r="A15" s="160" t="s">
        <v>241</v>
      </c>
      <c r="B15" s="161">
        <f t="shared" si="0"/>
        <v>1764</v>
      </c>
      <c r="C15" s="164">
        <v>1647</v>
      </c>
      <c r="D15" s="164">
        <v>82</v>
      </c>
      <c r="E15" s="164">
        <v>14</v>
      </c>
      <c r="F15" s="164">
        <v>5</v>
      </c>
      <c r="G15" s="164">
        <v>1</v>
      </c>
      <c r="H15" s="164">
        <v>4</v>
      </c>
      <c r="I15" s="165">
        <v>11</v>
      </c>
      <c r="J15" s="383">
        <f t="shared" si="2"/>
        <v>6527</v>
      </c>
      <c r="K15" s="164">
        <v>2648</v>
      </c>
      <c r="L15" s="164">
        <v>494</v>
      </c>
      <c r="M15" s="164">
        <v>172</v>
      </c>
      <c r="N15" s="164">
        <v>135</v>
      </c>
      <c r="O15" s="164">
        <v>40</v>
      </c>
      <c r="P15" s="164">
        <v>266</v>
      </c>
      <c r="Q15" s="165">
        <v>2772</v>
      </c>
      <c r="R15" s="345"/>
      <c r="S15" s="345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</row>
    <row r="16" spans="1:41" ht="27.95" customHeight="1" x14ac:dyDescent="0.15">
      <c r="A16" s="160" t="s">
        <v>252</v>
      </c>
      <c r="B16" s="161">
        <f t="shared" si="0"/>
        <v>2157</v>
      </c>
      <c r="C16" s="164">
        <v>2052</v>
      </c>
      <c r="D16" s="164">
        <v>81</v>
      </c>
      <c r="E16" s="164">
        <v>14</v>
      </c>
      <c r="F16" s="164">
        <v>3</v>
      </c>
      <c r="G16" s="164">
        <v>0</v>
      </c>
      <c r="H16" s="164">
        <v>2</v>
      </c>
      <c r="I16" s="165">
        <v>5</v>
      </c>
      <c r="J16" s="383">
        <f t="shared" si="2"/>
        <v>6027</v>
      </c>
      <c r="K16" s="164">
        <v>3303</v>
      </c>
      <c r="L16" s="164">
        <v>508</v>
      </c>
      <c r="M16" s="164">
        <v>166</v>
      </c>
      <c r="N16" s="164">
        <v>70</v>
      </c>
      <c r="O16" s="164">
        <v>0</v>
      </c>
      <c r="P16" s="164">
        <v>102</v>
      </c>
      <c r="Q16" s="165">
        <v>1878</v>
      </c>
      <c r="R16" s="345"/>
      <c r="S16" s="345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</row>
    <row r="17" spans="1:41" ht="27.95" customHeight="1" x14ac:dyDescent="0.15">
      <c r="A17" s="160" t="s">
        <v>246</v>
      </c>
      <c r="B17" s="161">
        <f t="shared" si="0"/>
        <v>1011</v>
      </c>
      <c r="C17" s="164">
        <v>934</v>
      </c>
      <c r="D17" s="164">
        <v>60</v>
      </c>
      <c r="E17" s="164">
        <v>8</v>
      </c>
      <c r="F17" s="164">
        <v>4</v>
      </c>
      <c r="G17" s="164">
        <v>0</v>
      </c>
      <c r="H17" s="164">
        <v>0</v>
      </c>
      <c r="I17" s="165">
        <v>5</v>
      </c>
      <c r="J17" s="383">
        <f t="shared" si="2"/>
        <v>4953</v>
      </c>
      <c r="K17" s="164">
        <v>1601</v>
      </c>
      <c r="L17" s="164">
        <v>361</v>
      </c>
      <c r="M17" s="164">
        <v>93</v>
      </c>
      <c r="N17" s="164">
        <v>96</v>
      </c>
      <c r="O17" s="164">
        <v>0</v>
      </c>
      <c r="P17" s="164">
        <v>0</v>
      </c>
      <c r="Q17" s="165">
        <v>2802</v>
      </c>
      <c r="R17" s="345"/>
      <c r="S17" s="345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</row>
    <row r="18" spans="1:41" ht="27.95" customHeight="1" x14ac:dyDescent="0.15">
      <c r="A18" s="160" t="s">
        <v>253</v>
      </c>
      <c r="B18" s="161">
        <f t="shared" si="0"/>
        <v>1433</v>
      </c>
      <c r="C18" s="164">
        <v>1330</v>
      </c>
      <c r="D18" s="164">
        <v>82</v>
      </c>
      <c r="E18" s="164">
        <v>17</v>
      </c>
      <c r="F18" s="164">
        <v>1</v>
      </c>
      <c r="G18" s="164">
        <v>1</v>
      </c>
      <c r="H18" s="164">
        <v>1</v>
      </c>
      <c r="I18" s="165">
        <v>1</v>
      </c>
      <c r="J18" s="383">
        <f t="shared" si="2"/>
        <v>3236</v>
      </c>
      <c r="K18" s="164">
        <v>2282</v>
      </c>
      <c r="L18" s="164">
        <v>477</v>
      </c>
      <c r="M18" s="164">
        <v>211</v>
      </c>
      <c r="N18" s="164">
        <v>30</v>
      </c>
      <c r="O18" s="164">
        <v>46</v>
      </c>
      <c r="P18" s="164">
        <v>50</v>
      </c>
      <c r="Q18" s="165">
        <v>140</v>
      </c>
      <c r="R18" s="345"/>
      <c r="S18" s="345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</row>
    <row r="19" spans="1:41" ht="27.95" customHeight="1" x14ac:dyDescent="0.15">
      <c r="A19" s="160" t="s">
        <v>251</v>
      </c>
      <c r="B19" s="161">
        <f t="shared" si="0"/>
        <v>1572</v>
      </c>
      <c r="C19" s="164">
        <v>1482</v>
      </c>
      <c r="D19" s="164">
        <v>61</v>
      </c>
      <c r="E19" s="164">
        <v>10</v>
      </c>
      <c r="F19" s="164">
        <v>6</v>
      </c>
      <c r="G19" s="164">
        <v>2</v>
      </c>
      <c r="H19" s="164">
        <v>1</v>
      </c>
      <c r="I19" s="165">
        <v>10</v>
      </c>
      <c r="J19" s="383">
        <f t="shared" si="2"/>
        <v>5990</v>
      </c>
      <c r="K19" s="164">
        <v>2363</v>
      </c>
      <c r="L19" s="164">
        <v>370</v>
      </c>
      <c r="M19" s="164">
        <v>115</v>
      </c>
      <c r="N19" s="164">
        <v>142</v>
      </c>
      <c r="O19" s="164">
        <v>87</v>
      </c>
      <c r="P19" s="164">
        <v>63</v>
      </c>
      <c r="Q19" s="165">
        <v>2850</v>
      </c>
      <c r="R19" s="345"/>
      <c r="S19" s="345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</row>
    <row r="20" spans="1:41" ht="27.95" customHeight="1" x14ac:dyDescent="0.15">
      <c r="A20" s="160" t="s">
        <v>242</v>
      </c>
      <c r="B20" s="161">
        <f t="shared" si="0"/>
        <v>2238</v>
      </c>
      <c r="C20" s="164">
        <v>2172</v>
      </c>
      <c r="D20" s="164">
        <v>45</v>
      </c>
      <c r="E20" s="164">
        <v>12</v>
      </c>
      <c r="F20" s="164">
        <v>3</v>
      </c>
      <c r="G20" s="164">
        <v>1</v>
      </c>
      <c r="H20" s="164">
        <v>1</v>
      </c>
      <c r="I20" s="165">
        <v>4</v>
      </c>
      <c r="J20" s="383">
        <f t="shared" si="2"/>
        <v>4633</v>
      </c>
      <c r="K20" s="164">
        <v>3137</v>
      </c>
      <c r="L20" s="164">
        <v>266</v>
      </c>
      <c r="M20" s="164">
        <v>131</v>
      </c>
      <c r="N20" s="164">
        <v>75</v>
      </c>
      <c r="O20" s="164">
        <v>40</v>
      </c>
      <c r="P20" s="164">
        <v>50</v>
      </c>
      <c r="Q20" s="165">
        <v>934</v>
      </c>
      <c r="R20" s="345"/>
      <c r="S20" s="345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</row>
    <row r="21" spans="1:41" ht="27.95" customHeight="1" thickBot="1" x14ac:dyDescent="0.2">
      <c r="A21" s="166" t="s">
        <v>247</v>
      </c>
      <c r="B21" s="167">
        <f t="shared" si="0"/>
        <v>4</v>
      </c>
      <c r="C21" s="168">
        <v>1</v>
      </c>
      <c r="D21" s="168">
        <v>0</v>
      </c>
      <c r="E21" s="168">
        <v>0</v>
      </c>
      <c r="F21" s="168">
        <v>2</v>
      </c>
      <c r="G21" s="168">
        <v>0</v>
      </c>
      <c r="H21" s="168">
        <v>1</v>
      </c>
      <c r="I21" s="169">
        <v>0</v>
      </c>
      <c r="J21" s="385">
        <f>SUM(K21:Q21)</f>
        <v>112</v>
      </c>
      <c r="K21" s="168">
        <v>2</v>
      </c>
      <c r="L21" s="168">
        <v>0</v>
      </c>
      <c r="M21" s="168">
        <v>0</v>
      </c>
      <c r="N21" s="168">
        <v>51</v>
      </c>
      <c r="O21" s="168">
        <v>0</v>
      </c>
      <c r="P21" s="168">
        <v>59</v>
      </c>
      <c r="Q21" s="169">
        <v>0</v>
      </c>
      <c r="R21" s="345"/>
      <c r="S21" s="345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</row>
    <row r="22" spans="1:41" ht="39.95000000000000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380"/>
      <c r="K22" s="171"/>
      <c r="L22" s="171"/>
      <c r="M22" s="171"/>
      <c r="N22" s="171"/>
      <c r="O22" s="171"/>
      <c r="P22" s="171"/>
      <c r="Q22" s="171"/>
      <c r="R22" s="345"/>
      <c r="S22" s="345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</row>
    <row r="23" spans="1:41" ht="39.950000000000003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380"/>
      <c r="K23" s="171"/>
      <c r="L23" s="171"/>
      <c r="M23" s="171"/>
      <c r="N23" s="171"/>
      <c r="O23" s="171"/>
      <c r="P23" s="171"/>
      <c r="Q23" s="171"/>
      <c r="R23" s="345"/>
      <c r="S23" s="345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</row>
    <row r="24" spans="1:41" ht="39.950000000000003" customHeight="1" thickBot="1" x14ac:dyDescent="0.3">
      <c r="A24" s="496" t="s">
        <v>262</v>
      </c>
      <c r="B24" s="496"/>
      <c r="C24" s="496"/>
      <c r="D24" s="496"/>
      <c r="E24" s="496"/>
      <c r="F24" s="171"/>
      <c r="G24" s="171"/>
      <c r="H24" s="171"/>
      <c r="I24" s="171"/>
      <c r="J24" s="171"/>
      <c r="K24" s="171"/>
      <c r="L24" s="171"/>
      <c r="M24" s="497" t="s">
        <v>127</v>
      </c>
      <c r="N24" s="497"/>
      <c r="O24" s="171"/>
      <c r="P24" s="171"/>
      <c r="Q24" s="171"/>
      <c r="R24" s="345"/>
      <c r="S24" s="345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</row>
    <row r="25" spans="1:41" ht="30" customHeight="1" x14ac:dyDescent="0.15">
      <c r="A25" s="502" t="s">
        <v>216</v>
      </c>
      <c r="B25" s="500" t="s">
        <v>145</v>
      </c>
      <c r="C25" s="500"/>
      <c r="D25" s="500"/>
      <c r="E25" s="500"/>
      <c r="F25" s="500"/>
      <c r="G25" s="500"/>
      <c r="H25" s="500"/>
      <c r="I25" s="500"/>
      <c r="J25" s="511"/>
      <c r="K25" s="546" t="s">
        <v>226</v>
      </c>
      <c r="L25" s="500"/>
      <c r="M25" s="500"/>
      <c r="N25" s="501"/>
      <c r="O25" s="561" t="s">
        <v>342</v>
      </c>
      <c r="P25" s="562"/>
      <c r="Q25" s="562"/>
      <c r="R25" s="563"/>
      <c r="S25" s="171"/>
    </row>
    <row r="26" spans="1:41" ht="30" customHeight="1" x14ac:dyDescent="0.15">
      <c r="A26" s="549"/>
      <c r="B26" s="540" t="s">
        <v>235</v>
      </c>
      <c r="C26" s="540"/>
      <c r="D26" s="540"/>
      <c r="E26" s="540" t="s">
        <v>117</v>
      </c>
      <c r="F26" s="540"/>
      <c r="G26" s="540"/>
      <c r="H26" s="540" t="s">
        <v>115</v>
      </c>
      <c r="I26" s="540"/>
      <c r="J26" s="551"/>
      <c r="K26" s="559" t="s">
        <v>124</v>
      </c>
      <c r="L26" s="553" t="s">
        <v>202</v>
      </c>
      <c r="M26" s="552" t="s">
        <v>203</v>
      </c>
      <c r="N26" s="541" t="s">
        <v>235</v>
      </c>
      <c r="O26" s="564" t="s">
        <v>343</v>
      </c>
      <c r="P26" s="566" t="s">
        <v>344</v>
      </c>
      <c r="Q26" s="568" t="s">
        <v>231</v>
      </c>
      <c r="R26" s="570" t="s">
        <v>235</v>
      </c>
      <c r="S26" s="171"/>
    </row>
    <row r="27" spans="1:41" ht="30" customHeight="1" thickBot="1" x14ac:dyDescent="0.2">
      <c r="A27" s="503"/>
      <c r="B27" s="174" t="s">
        <v>232</v>
      </c>
      <c r="C27" s="174" t="s">
        <v>233</v>
      </c>
      <c r="D27" s="174" t="s">
        <v>235</v>
      </c>
      <c r="E27" s="174" t="s">
        <v>232</v>
      </c>
      <c r="F27" s="174" t="s">
        <v>233</v>
      </c>
      <c r="G27" s="174" t="s">
        <v>235</v>
      </c>
      <c r="H27" s="174" t="s">
        <v>232</v>
      </c>
      <c r="I27" s="174" t="s">
        <v>233</v>
      </c>
      <c r="J27" s="222" t="s">
        <v>235</v>
      </c>
      <c r="K27" s="560"/>
      <c r="L27" s="509"/>
      <c r="M27" s="509"/>
      <c r="N27" s="543"/>
      <c r="O27" s="565"/>
      <c r="P27" s="567"/>
      <c r="Q27" s="569"/>
      <c r="R27" s="571"/>
      <c r="S27" s="171"/>
    </row>
    <row r="28" spans="1:41" ht="30" customHeight="1" thickTop="1" x14ac:dyDescent="0.15">
      <c r="A28" s="157" t="s">
        <v>235</v>
      </c>
      <c r="B28" s="158">
        <f>SUM(B29:B43)</f>
        <v>44838</v>
      </c>
      <c r="C28" s="158">
        <f>SUM(C29:C43)</f>
        <v>33537</v>
      </c>
      <c r="D28" s="158">
        <f t="shared" ref="D28:D43" si="4">SUM(B28:C28)</f>
        <v>78375</v>
      </c>
      <c r="E28" s="158">
        <f>SUM(E29:E43)</f>
        <v>16113</v>
      </c>
      <c r="F28" s="158">
        <f>SUM(F29:F43)</f>
        <v>12010</v>
      </c>
      <c r="G28" s="158">
        <f t="shared" ref="G28:G42" si="5">SUM(E28:F28)</f>
        <v>28123</v>
      </c>
      <c r="H28" s="158">
        <f>SUM(H29:H43)</f>
        <v>28725</v>
      </c>
      <c r="I28" s="158">
        <f>SUM(I29:I43)</f>
        <v>21527</v>
      </c>
      <c r="J28" s="223">
        <f t="shared" ref="J28:J42" si="6">SUM(H28:I28)</f>
        <v>50252</v>
      </c>
      <c r="K28" s="325">
        <f t="shared" ref="K28:R28" si="7">SUM(K29:K43)</f>
        <v>11814</v>
      </c>
      <c r="L28" s="158">
        <f t="shared" si="7"/>
        <v>5658</v>
      </c>
      <c r="M28" s="158">
        <f t="shared" si="7"/>
        <v>60903</v>
      </c>
      <c r="N28" s="159">
        <f t="shared" si="7"/>
        <v>78375</v>
      </c>
      <c r="O28" s="386">
        <f t="shared" si="7"/>
        <v>25041</v>
      </c>
      <c r="P28" s="189">
        <f t="shared" si="7"/>
        <v>4977</v>
      </c>
      <c r="Q28" s="189">
        <f t="shared" si="7"/>
        <v>48357</v>
      </c>
      <c r="R28" s="190">
        <f t="shared" si="7"/>
        <v>78375</v>
      </c>
      <c r="S28" s="171"/>
      <c r="U28" s="8"/>
      <c r="V28" s="7"/>
      <c r="W28" s="7"/>
    </row>
    <row r="29" spans="1:41" ht="27.95" customHeight="1" x14ac:dyDescent="0.15">
      <c r="A29" s="160" t="s">
        <v>256</v>
      </c>
      <c r="B29" s="161">
        <f t="shared" ref="B29:B42" si="8">SUM(E29,H29)</f>
        <v>4380</v>
      </c>
      <c r="C29" s="161">
        <f t="shared" ref="C29:C42" si="9">SUM(F29,I29)</f>
        <v>3162</v>
      </c>
      <c r="D29" s="206">
        <f t="shared" si="4"/>
        <v>7542</v>
      </c>
      <c r="E29" s="162">
        <v>2748</v>
      </c>
      <c r="F29" s="162">
        <v>1741</v>
      </c>
      <c r="G29" s="176">
        <f t="shared" si="5"/>
        <v>4489</v>
      </c>
      <c r="H29" s="162">
        <v>1632</v>
      </c>
      <c r="I29" s="162">
        <v>1421</v>
      </c>
      <c r="J29" s="349">
        <f t="shared" si="6"/>
        <v>3053</v>
      </c>
      <c r="K29" s="370">
        <v>627</v>
      </c>
      <c r="L29" s="162">
        <v>276</v>
      </c>
      <c r="M29" s="162">
        <v>6639</v>
      </c>
      <c r="N29" s="387">
        <f t="shared" ref="N29:N42" si="10">SUM(K29:M29)</f>
        <v>7542</v>
      </c>
      <c r="O29" s="388">
        <v>1035</v>
      </c>
      <c r="P29" s="389">
        <v>204</v>
      </c>
      <c r="Q29" s="162">
        <v>6303</v>
      </c>
      <c r="R29" s="193">
        <f t="shared" ref="R29:R43" si="11">SUM(O29:Q29)</f>
        <v>7542</v>
      </c>
      <c r="S29" s="171"/>
      <c r="U29" s="8"/>
      <c r="V29" s="7"/>
      <c r="W29" s="7"/>
    </row>
    <row r="30" spans="1:41" ht="27.95" customHeight="1" x14ac:dyDescent="0.15">
      <c r="A30" s="160" t="s">
        <v>244</v>
      </c>
      <c r="B30" s="161">
        <f t="shared" si="8"/>
        <v>4021</v>
      </c>
      <c r="C30" s="161">
        <f t="shared" si="9"/>
        <v>2864</v>
      </c>
      <c r="D30" s="206">
        <f t="shared" si="4"/>
        <v>6885</v>
      </c>
      <c r="E30" s="164">
        <v>1285</v>
      </c>
      <c r="F30" s="164">
        <v>795</v>
      </c>
      <c r="G30" s="206">
        <f t="shared" si="5"/>
        <v>2080</v>
      </c>
      <c r="H30" s="164">
        <v>2736</v>
      </c>
      <c r="I30" s="164">
        <v>2069</v>
      </c>
      <c r="J30" s="349">
        <f t="shared" si="6"/>
        <v>4805</v>
      </c>
      <c r="K30" s="350">
        <v>609</v>
      </c>
      <c r="L30" s="164">
        <v>728</v>
      </c>
      <c r="M30" s="164">
        <v>5548</v>
      </c>
      <c r="N30" s="387">
        <f t="shared" si="10"/>
        <v>6885</v>
      </c>
      <c r="O30" s="390">
        <v>1795</v>
      </c>
      <c r="P30" s="391">
        <v>183</v>
      </c>
      <c r="Q30" s="164">
        <v>4907</v>
      </c>
      <c r="R30" s="193">
        <f t="shared" si="11"/>
        <v>6885</v>
      </c>
      <c r="S30" s="171"/>
      <c r="U30" s="8"/>
      <c r="V30" s="7"/>
      <c r="W30" s="7"/>
    </row>
    <row r="31" spans="1:41" ht="27.95" customHeight="1" x14ac:dyDescent="0.15">
      <c r="A31" s="160" t="s">
        <v>257</v>
      </c>
      <c r="B31" s="161">
        <f t="shared" si="8"/>
        <v>2755</v>
      </c>
      <c r="C31" s="161">
        <f t="shared" si="9"/>
        <v>2386</v>
      </c>
      <c r="D31" s="206">
        <f t="shared" si="4"/>
        <v>5141</v>
      </c>
      <c r="E31" s="164">
        <v>1017</v>
      </c>
      <c r="F31" s="164">
        <v>915</v>
      </c>
      <c r="G31" s="206">
        <f t="shared" si="5"/>
        <v>1932</v>
      </c>
      <c r="H31" s="164">
        <v>1738</v>
      </c>
      <c r="I31" s="164">
        <v>1471</v>
      </c>
      <c r="J31" s="349">
        <f t="shared" si="6"/>
        <v>3209</v>
      </c>
      <c r="K31" s="350">
        <v>740</v>
      </c>
      <c r="L31" s="164">
        <v>365</v>
      </c>
      <c r="M31" s="164">
        <v>4036</v>
      </c>
      <c r="N31" s="387">
        <f t="shared" si="10"/>
        <v>5141</v>
      </c>
      <c r="O31" s="390">
        <v>2766</v>
      </c>
      <c r="P31" s="391">
        <v>882</v>
      </c>
      <c r="Q31" s="164">
        <v>1493</v>
      </c>
      <c r="R31" s="193">
        <f t="shared" si="11"/>
        <v>5141</v>
      </c>
      <c r="S31" s="171"/>
      <c r="U31" s="8"/>
      <c r="V31" s="7"/>
      <c r="W31" s="7"/>
    </row>
    <row r="32" spans="1:41" ht="27.95" customHeight="1" x14ac:dyDescent="0.15">
      <c r="A32" s="160" t="s">
        <v>249</v>
      </c>
      <c r="B32" s="161">
        <f t="shared" si="8"/>
        <v>3519</v>
      </c>
      <c r="C32" s="161">
        <f t="shared" si="9"/>
        <v>3131</v>
      </c>
      <c r="D32" s="206">
        <f t="shared" si="4"/>
        <v>6650</v>
      </c>
      <c r="E32" s="164">
        <v>1280</v>
      </c>
      <c r="F32" s="164">
        <v>1268</v>
      </c>
      <c r="G32" s="206">
        <f t="shared" si="5"/>
        <v>2548</v>
      </c>
      <c r="H32" s="164">
        <v>2239</v>
      </c>
      <c r="I32" s="164">
        <v>1863</v>
      </c>
      <c r="J32" s="349">
        <f t="shared" si="6"/>
        <v>4102</v>
      </c>
      <c r="K32" s="350">
        <v>1691</v>
      </c>
      <c r="L32" s="164">
        <v>584</v>
      </c>
      <c r="M32" s="164">
        <v>4375</v>
      </c>
      <c r="N32" s="387">
        <f t="shared" si="10"/>
        <v>6650</v>
      </c>
      <c r="O32" s="390">
        <v>195</v>
      </c>
      <c r="P32" s="391">
        <v>992</v>
      </c>
      <c r="Q32" s="164">
        <v>5463</v>
      </c>
      <c r="R32" s="193">
        <f t="shared" si="11"/>
        <v>6650</v>
      </c>
      <c r="S32" s="171"/>
      <c r="U32" s="8"/>
      <c r="V32" s="7"/>
      <c r="W32" s="7"/>
    </row>
    <row r="33" spans="1:23" ht="27.95" customHeight="1" x14ac:dyDescent="0.15">
      <c r="A33" s="160" t="s">
        <v>254</v>
      </c>
      <c r="B33" s="161">
        <f t="shared" si="8"/>
        <v>3361</v>
      </c>
      <c r="C33" s="161">
        <f t="shared" si="9"/>
        <v>2313</v>
      </c>
      <c r="D33" s="206">
        <f t="shared" si="4"/>
        <v>5674</v>
      </c>
      <c r="E33" s="164">
        <v>794</v>
      </c>
      <c r="F33" s="164">
        <v>585</v>
      </c>
      <c r="G33" s="206">
        <f t="shared" si="5"/>
        <v>1379</v>
      </c>
      <c r="H33" s="164">
        <v>2567</v>
      </c>
      <c r="I33" s="164">
        <v>1728</v>
      </c>
      <c r="J33" s="349">
        <f t="shared" si="6"/>
        <v>4295</v>
      </c>
      <c r="K33" s="350">
        <v>1094</v>
      </c>
      <c r="L33" s="164">
        <v>656</v>
      </c>
      <c r="M33" s="164">
        <v>3924</v>
      </c>
      <c r="N33" s="387">
        <f t="shared" si="10"/>
        <v>5674</v>
      </c>
      <c r="O33" s="390">
        <v>3177</v>
      </c>
      <c r="P33" s="391">
        <v>498</v>
      </c>
      <c r="Q33" s="164">
        <v>1999</v>
      </c>
      <c r="R33" s="193">
        <f t="shared" si="11"/>
        <v>5674</v>
      </c>
      <c r="S33" s="171"/>
      <c r="U33" s="8"/>
      <c r="V33" s="7"/>
      <c r="W33" s="7"/>
    </row>
    <row r="34" spans="1:23" ht="27.95" customHeight="1" x14ac:dyDescent="0.15">
      <c r="A34" s="160" t="s">
        <v>245</v>
      </c>
      <c r="B34" s="161">
        <f t="shared" si="8"/>
        <v>3926</v>
      </c>
      <c r="C34" s="161">
        <f t="shared" si="9"/>
        <v>3277</v>
      </c>
      <c r="D34" s="176">
        <f t="shared" si="4"/>
        <v>7203</v>
      </c>
      <c r="E34" s="164">
        <v>1433</v>
      </c>
      <c r="F34" s="164">
        <v>1185</v>
      </c>
      <c r="G34" s="176">
        <f t="shared" si="5"/>
        <v>2618</v>
      </c>
      <c r="H34" s="164">
        <v>2493</v>
      </c>
      <c r="I34" s="164">
        <v>2092</v>
      </c>
      <c r="J34" s="349">
        <f t="shared" si="6"/>
        <v>4585</v>
      </c>
      <c r="K34" s="350">
        <v>2735</v>
      </c>
      <c r="L34" s="164">
        <v>229</v>
      </c>
      <c r="M34" s="164">
        <v>4239</v>
      </c>
      <c r="N34" s="209">
        <f t="shared" si="10"/>
        <v>7203</v>
      </c>
      <c r="O34" s="390">
        <v>2493</v>
      </c>
      <c r="P34" s="391">
        <v>434</v>
      </c>
      <c r="Q34" s="164">
        <v>4276</v>
      </c>
      <c r="R34" s="392">
        <f t="shared" si="11"/>
        <v>7203</v>
      </c>
      <c r="S34" s="171"/>
      <c r="U34" s="8"/>
      <c r="V34" s="7"/>
      <c r="W34" s="7"/>
    </row>
    <row r="35" spans="1:23" ht="27.95" customHeight="1" x14ac:dyDescent="0.15">
      <c r="A35" s="160" t="s">
        <v>255</v>
      </c>
      <c r="B35" s="161">
        <f t="shared" si="8"/>
        <v>104</v>
      </c>
      <c r="C35" s="161">
        <f t="shared" si="9"/>
        <v>96</v>
      </c>
      <c r="D35" s="176">
        <f t="shared" si="4"/>
        <v>200</v>
      </c>
      <c r="E35" s="164">
        <v>70</v>
      </c>
      <c r="F35" s="164">
        <v>63</v>
      </c>
      <c r="G35" s="176">
        <f t="shared" si="5"/>
        <v>133</v>
      </c>
      <c r="H35" s="164">
        <v>34</v>
      </c>
      <c r="I35" s="164">
        <v>33</v>
      </c>
      <c r="J35" s="349">
        <f t="shared" si="6"/>
        <v>67</v>
      </c>
      <c r="K35" s="350">
        <v>0</v>
      </c>
      <c r="L35" s="164">
        <v>0</v>
      </c>
      <c r="M35" s="164">
        <v>200</v>
      </c>
      <c r="N35" s="209">
        <f t="shared" si="10"/>
        <v>200</v>
      </c>
      <c r="O35" s="390">
        <v>0</v>
      </c>
      <c r="P35" s="391">
        <v>0</v>
      </c>
      <c r="Q35" s="164">
        <v>200</v>
      </c>
      <c r="R35" s="392">
        <f t="shared" si="11"/>
        <v>200</v>
      </c>
      <c r="S35" s="171"/>
      <c r="U35" s="8"/>
      <c r="V35" s="7"/>
      <c r="W35" s="7"/>
    </row>
    <row r="36" spans="1:23" ht="27.95" customHeight="1" x14ac:dyDescent="0.15">
      <c r="A36" s="160" t="s">
        <v>239</v>
      </c>
      <c r="B36" s="161">
        <f t="shared" si="8"/>
        <v>4330</v>
      </c>
      <c r="C36" s="161">
        <f t="shared" si="9"/>
        <v>3272</v>
      </c>
      <c r="D36" s="206">
        <f t="shared" si="4"/>
        <v>7602</v>
      </c>
      <c r="E36" s="164">
        <v>1400</v>
      </c>
      <c r="F36" s="164">
        <v>1283</v>
      </c>
      <c r="G36" s="176">
        <f t="shared" si="5"/>
        <v>2683</v>
      </c>
      <c r="H36" s="164">
        <v>2930</v>
      </c>
      <c r="I36" s="164">
        <v>1989</v>
      </c>
      <c r="J36" s="349">
        <f t="shared" si="6"/>
        <v>4919</v>
      </c>
      <c r="K36" s="350">
        <v>46</v>
      </c>
      <c r="L36" s="164">
        <v>218</v>
      </c>
      <c r="M36" s="164">
        <v>7338</v>
      </c>
      <c r="N36" s="209">
        <f t="shared" si="10"/>
        <v>7602</v>
      </c>
      <c r="O36" s="390">
        <v>279</v>
      </c>
      <c r="P36" s="391">
        <v>68</v>
      </c>
      <c r="Q36" s="164">
        <v>7255</v>
      </c>
      <c r="R36" s="392">
        <f t="shared" si="11"/>
        <v>7602</v>
      </c>
      <c r="S36" s="171"/>
      <c r="U36" s="8"/>
      <c r="V36" s="7"/>
      <c r="W36" s="7"/>
    </row>
    <row r="37" spans="1:23" ht="27.95" customHeight="1" x14ac:dyDescent="0.15">
      <c r="A37" s="160" t="s">
        <v>241</v>
      </c>
      <c r="B37" s="161">
        <f t="shared" si="8"/>
        <v>3689</v>
      </c>
      <c r="C37" s="161">
        <f t="shared" si="9"/>
        <v>2838</v>
      </c>
      <c r="D37" s="206">
        <f t="shared" si="4"/>
        <v>6527</v>
      </c>
      <c r="E37" s="164">
        <v>1447</v>
      </c>
      <c r="F37" s="164">
        <v>824</v>
      </c>
      <c r="G37" s="176">
        <f t="shared" si="5"/>
        <v>2271</v>
      </c>
      <c r="H37" s="164">
        <v>2242</v>
      </c>
      <c r="I37" s="164">
        <v>2014</v>
      </c>
      <c r="J37" s="349">
        <f t="shared" si="6"/>
        <v>4256</v>
      </c>
      <c r="K37" s="350">
        <v>692</v>
      </c>
      <c r="L37" s="164">
        <v>572</v>
      </c>
      <c r="M37" s="164">
        <v>5263</v>
      </c>
      <c r="N37" s="209">
        <f t="shared" si="10"/>
        <v>6527</v>
      </c>
      <c r="O37" s="390">
        <v>3066</v>
      </c>
      <c r="P37" s="391">
        <v>631</v>
      </c>
      <c r="Q37" s="164">
        <v>2830</v>
      </c>
      <c r="R37" s="392">
        <f t="shared" si="11"/>
        <v>6527</v>
      </c>
      <c r="S37" s="171"/>
      <c r="U37" s="8"/>
      <c r="V37" s="7"/>
      <c r="W37" s="7"/>
    </row>
    <row r="38" spans="1:23" ht="27.95" customHeight="1" x14ac:dyDescent="0.15">
      <c r="A38" s="160" t="s">
        <v>252</v>
      </c>
      <c r="B38" s="161">
        <f t="shared" si="8"/>
        <v>3766</v>
      </c>
      <c r="C38" s="161">
        <f t="shared" si="9"/>
        <v>2261</v>
      </c>
      <c r="D38" s="176">
        <f t="shared" si="4"/>
        <v>6027</v>
      </c>
      <c r="E38" s="164">
        <v>1447</v>
      </c>
      <c r="F38" s="164">
        <v>769</v>
      </c>
      <c r="G38" s="176">
        <f t="shared" si="5"/>
        <v>2216</v>
      </c>
      <c r="H38" s="164">
        <v>2319</v>
      </c>
      <c r="I38" s="164">
        <v>1492</v>
      </c>
      <c r="J38" s="349">
        <f t="shared" si="6"/>
        <v>3811</v>
      </c>
      <c r="K38" s="350">
        <v>630</v>
      </c>
      <c r="L38" s="164">
        <v>611</v>
      </c>
      <c r="M38" s="164">
        <v>4786</v>
      </c>
      <c r="N38" s="209">
        <f t="shared" si="10"/>
        <v>6027</v>
      </c>
      <c r="O38" s="390">
        <v>3557</v>
      </c>
      <c r="P38" s="391">
        <v>106</v>
      </c>
      <c r="Q38" s="164">
        <v>2364</v>
      </c>
      <c r="R38" s="392">
        <f t="shared" si="11"/>
        <v>6027</v>
      </c>
      <c r="S38" s="171"/>
      <c r="U38" s="8"/>
      <c r="V38" s="7"/>
      <c r="W38" s="7"/>
    </row>
    <row r="39" spans="1:23" ht="27.95" customHeight="1" x14ac:dyDescent="0.15">
      <c r="A39" s="160" t="s">
        <v>246</v>
      </c>
      <c r="B39" s="161">
        <f t="shared" si="8"/>
        <v>2821</v>
      </c>
      <c r="C39" s="161">
        <f t="shared" si="9"/>
        <v>2132</v>
      </c>
      <c r="D39" s="206">
        <f t="shared" si="4"/>
        <v>4953</v>
      </c>
      <c r="E39" s="164">
        <v>859</v>
      </c>
      <c r="F39" s="164">
        <v>795</v>
      </c>
      <c r="G39" s="176">
        <f t="shared" si="5"/>
        <v>1654</v>
      </c>
      <c r="H39" s="164">
        <v>1962</v>
      </c>
      <c r="I39" s="164">
        <v>1337</v>
      </c>
      <c r="J39" s="349">
        <f t="shared" si="6"/>
        <v>3299</v>
      </c>
      <c r="K39" s="350">
        <v>283</v>
      </c>
      <c r="L39" s="164">
        <v>43</v>
      </c>
      <c r="M39" s="164">
        <v>4627</v>
      </c>
      <c r="N39" s="209">
        <f t="shared" si="10"/>
        <v>4953</v>
      </c>
      <c r="O39" s="390">
        <v>138</v>
      </c>
      <c r="P39" s="391">
        <v>155</v>
      </c>
      <c r="Q39" s="164">
        <v>4660</v>
      </c>
      <c r="R39" s="392">
        <f t="shared" si="11"/>
        <v>4953</v>
      </c>
      <c r="S39" s="171"/>
      <c r="U39" s="8"/>
      <c r="V39" s="7"/>
      <c r="W39" s="7"/>
    </row>
    <row r="40" spans="1:23" ht="27.95" customHeight="1" x14ac:dyDescent="0.15">
      <c r="A40" s="160" t="s">
        <v>253</v>
      </c>
      <c r="B40" s="161">
        <f t="shared" si="8"/>
        <v>1774</v>
      </c>
      <c r="C40" s="161">
        <f t="shared" si="9"/>
        <v>1462</v>
      </c>
      <c r="D40" s="206">
        <f t="shared" si="4"/>
        <v>3236</v>
      </c>
      <c r="E40" s="164">
        <v>513</v>
      </c>
      <c r="F40" s="164">
        <v>461</v>
      </c>
      <c r="G40" s="176">
        <f t="shared" si="5"/>
        <v>974</v>
      </c>
      <c r="H40" s="164">
        <v>1261</v>
      </c>
      <c r="I40" s="164">
        <v>1001</v>
      </c>
      <c r="J40" s="349">
        <f t="shared" si="6"/>
        <v>2262</v>
      </c>
      <c r="K40" s="350">
        <v>386</v>
      </c>
      <c r="L40" s="164">
        <v>294</v>
      </c>
      <c r="M40" s="164">
        <v>2556</v>
      </c>
      <c r="N40" s="209">
        <f t="shared" si="10"/>
        <v>3236</v>
      </c>
      <c r="O40" s="390">
        <v>1975</v>
      </c>
      <c r="P40" s="391">
        <v>283</v>
      </c>
      <c r="Q40" s="164">
        <v>978</v>
      </c>
      <c r="R40" s="392">
        <f t="shared" si="11"/>
        <v>3236</v>
      </c>
      <c r="S40" s="171"/>
      <c r="U40" s="8"/>
      <c r="V40" s="7"/>
      <c r="W40" s="7"/>
    </row>
    <row r="41" spans="1:23" ht="27.95" customHeight="1" x14ac:dyDescent="0.15">
      <c r="A41" s="160" t="s">
        <v>251</v>
      </c>
      <c r="B41" s="161">
        <f t="shared" si="8"/>
        <v>3712</v>
      </c>
      <c r="C41" s="161">
        <f t="shared" si="9"/>
        <v>2278</v>
      </c>
      <c r="D41" s="206">
        <f t="shared" si="4"/>
        <v>5990</v>
      </c>
      <c r="E41" s="164">
        <v>946</v>
      </c>
      <c r="F41" s="164">
        <v>713</v>
      </c>
      <c r="G41" s="176">
        <f t="shared" si="5"/>
        <v>1659</v>
      </c>
      <c r="H41" s="164">
        <v>2766</v>
      </c>
      <c r="I41" s="164">
        <v>1565</v>
      </c>
      <c r="J41" s="349">
        <f t="shared" si="6"/>
        <v>4331</v>
      </c>
      <c r="K41" s="350">
        <v>1255</v>
      </c>
      <c r="L41" s="164">
        <v>563</v>
      </c>
      <c r="M41" s="164">
        <v>4172</v>
      </c>
      <c r="N41" s="209">
        <f t="shared" si="10"/>
        <v>5990</v>
      </c>
      <c r="O41" s="390">
        <v>2302</v>
      </c>
      <c r="P41" s="391">
        <v>211</v>
      </c>
      <c r="Q41" s="164">
        <v>3477</v>
      </c>
      <c r="R41" s="392">
        <f t="shared" si="11"/>
        <v>5990</v>
      </c>
      <c r="S41" s="171"/>
      <c r="U41" s="8"/>
      <c r="V41" s="7"/>
      <c r="W41" s="7"/>
    </row>
    <row r="42" spans="1:23" ht="27.95" customHeight="1" x14ac:dyDescent="0.15">
      <c r="A42" s="160" t="s">
        <v>242</v>
      </c>
      <c r="B42" s="161">
        <f t="shared" si="8"/>
        <v>2586</v>
      </c>
      <c r="C42" s="161">
        <f t="shared" si="9"/>
        <v>2047</v>
      </c>
      <c r="D42" s="176">
        <f t="shared" si="4"/>
        <v>4633</v>
      </c>
      <c r="E42" s="164">
        <v>863</v>
      </c>
      <c r="F42" s="164">
        <v>604</v>
      </c>
      <c r="G42" s="176">
        <f t="shared" si="5"/>
        <v>1467</v>
      </c>
      <c r="H42" s="164">
        <v>1723</v>
      </c>
      <c r="I42" s="164">
        <v>1443</v>
      </c>
      <c r="J42" s="349">
        <f t="shared" si="6"/>
        <v>3166</v>
      </c>
      <c r="K42" s="350">
        <v>914</v>
      </c>
      <c r="L42" s="164">
        <v>519</v>
      </c>
      <c r="M42" s="164">
        <v>3200</v>
      </c>
      <c r="N42" s="209">
        <f t="shared" si="10"/>
        <v>4633</v>
      </c>
      <c r="O42" s="390">
        <v>2151</v>
      </c>
      <c r="P42" s="391">
        <v>330</v>
      </c>
      <c r="Q42" s="164">
        <v>2152</v>
      </c>
      <c r="R42" s="392">
        <f t="shared" si="11"/>
        <v>4633</v>
      </c>
      <c r="S42" s="171"/>
      <c r="U42" s="8"/>
      <c r="V42" s="7"/>
      <c r="W42" s="7"/>
    </row>
    <row r="43" spans="1:23" ht="27.95" customHeight="1" thickBot="1" x14ac:dyDescent="0.2">
      <c r="A43" s="172" t="s">
        <v>247</v>
      </c>
      <c r="B43" s="178">
        <f>SUM(E43,H43)</f>
        <v>94</v>
      </c>
      <c r="C43" s="178">
        <f>SUM(F43,I43)</f>
        <v>18</v>
      </c>
      <c r="D43" s="178">
        <f t="shared" si="4"/>
        <v>112</v>
      </c>
      <c r="E43" s="168">
        <v>11</v>
      </c>
      <c r="F43" s="168">
        <v>9</v>
      </c>
      <c r="G43" s="178">
        <f>SUM(E43:F43)</f>
        <v>20</v>
      </c>
      <c r="H43" s="168">
        <v>83</v>
      </c>
      <c r="I43" s="168">
        <v>9</v>
      </c>
      <c r="J43" s="351">
        <f>SUM(H43:I43)</f>
        <v>92</v>
      </c>
      <c r="K43" s="352">
        <v>112</v>
      </c>
      <c r="L43" s="168">
        <v>0</v>
      </c>
      <c r="M43" s="168">
        <v>0</v>
      </c>
      <c r="N43" s="212">
        <f>SUM(K43:M43)</f>
        <v>112</v>
      </c>
      <c r="O43" s="393">
        <v>112</v>
      </c>
      <c r="P43" s="394">
        <v>0</v>
      </c>
      <c r="Q43" s="168">
        <v>0</v>
      </c>
      <c r="R43" s="395">
        <f t="shared" si="11"/>
        <v>112</v>
      </c>
      <c r="S43" s="171"/>
      <c r="U43" s="8"/>
      <c r="V43" s="7"/>
      <c r="W43" s="7"/>
    </row>
    <row r="44" spans="1:23" ht="20.25" x14ac:dyDescent="0.15">
      <c r="A44" s="171"/>
      <c r="B44" s="171"/>
      <c r="C44" s="171"/>
      <c r="D44" s="171"/>
      <c r="E44" s="171"/>
      <c r="F44" s="171"/>
      <c r="G44" s="171"/>
      <c r="H44" s="171"/>
      <c r="I44" s="171"/>
      <c r="J44" s="380"/>
      <c r="K44" s="171"/>
      <c r="L44" s="171"/>
      <c r="M44" s="171"/>
      <c r="N44" s="171"/>
      <c r="O44" s="171"/>
      <c r="P44" s="171"/>
      <c r="Q44" s="171"/>
      <c r="R44" s="171"/>
      <c r="S44" s="171"/>
    </row>
    <row r="45" spans="1:23" ht="20.25" x14ac:dyDescent="0.15">
      <c r="A45" s="171"/>
      <c r="B45" s="171"/>
      <c r="C45" s="171"/>
      <c r="D45" s="171"/>
      <c r="E45" s="171"/>
      <c r="F45" s="171"/>
      <c r="G45" s="171"/>
      <c r="H45" s="171"/>
      <c r="I45" s="171"/>
      <c r="J45" s="380"/>
      <c r="K45" s="171"/>
      <c r="L45" s="171"/>
      <c r="M45" s="171"/>
      <c r="N45" s="171"/>
      <c r="O45" s="171"/>
      <c r="P45" s="171"/>
      <c r="Q45" s="171"/>
      <c r="R45" s="171"/>
      <c r="S45" s="171"/>
    </row>
    <row r="46" spans="1:23" ht="20.25" x14ac:dyDescent="0.15">
      <c r="A46" s="171"/>
      <c r="B46" s="171"/>
      <c r="C46" s="171"/>
      <c r="D46" s="171"/>
      <c r="E46" s="171"/>
      <c r="F46" s="171"/>
      <c r="G46" s="171"/>
      <c r="H46" s="171"/>
      <c r="I46" s="171"/>
      <c r="J46" s="380"/>
      <c r="K46" s="171"/>
      <c r="L46" s="171"/>
      <c r="M46" s="171"/>
      <c r="N46" s="171"/>
      <c r="O46" s="171"/>
      <c r="P46" s="171"/>
      <c r="Q46" s="171"/>
      <c r="R46" s="171"/>
      <c r="S46" s="171"/>
    </row>
  </sheetData>
  <mergeCells count="23">
    <mergeCell ref="H26:J26"/>
    <mergeCell ref="A2:C2"/>
    <mergeCell ref="O25:R25"/>
    <mergeCell ref="O26:O27"/>
    <mergeCell ref="P26:P27"/>
    <mergeCell ref="Q26:Q27"/>
    <mergeCell ref="R26:R27"/>
    <mergeCell ref="A1:M1"/>
    <mergeCell ref="L26:L27"/>
    <mergeCell ref="M26:M27"/>
    <mergeCell ref="A3:F3"/>
    <mergeCell ref="N26:N27"/>
    <mergeCell ref="K26:K27"/>
    <mergeCell ref="A4:A5"/>
    <mergeCell ref="B4:I4"/>
    <mergeCell ref="K25:N25"/>
    <mergeCell ref="J4:Q4"/>
    <mergeCell ref="M24:N24"/>
    <mergeCell ref="A25:A27"/>
    <mergeCell ref="B25:J25"/>
    <mergeCell ref="A24:E24"/>
    <mergeCell ref="B26:D26"/>
    <mergeCell ref="E26:G26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U70"/>
  <sheetViews>
    <sheetView showGridLines="0" zoomScale="70" zoomScaleNormal="70" workbookViewId="0">
      <selection activeCell="G11" sqref="G11"/>
    </sheetView>
  </sheetViews>
  <sheetFormatPr defaultColWidth="9.109375" defaultRowHeight="14.25" x14ac:dyDescent="0.15"/>
  <cols>
    <col min="1" max="24" width="16" style="1" customWidth="1"/>
    <col min="25" max="229" width="9.109375" style="1"/>
  </cols>
  <sheetData>
    <row r="1" spans="1:229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"/>
      <c r="O1" s="48"/>
    </row>
    <row r="2" spans="1:229" ht="39.950000000000003" customHeight="1" x14ac:dyDescent="0.15">
      <c r="A2" s="489" t="s">
        <v>131</v>
      </c>
      <c r="B2" s="489"/>
      <c r="C2" s="489"/>
      <c r="D2" s="3"/>
    </row>
    <row r="3" spans="1:229" s="183" customFormat="1" ht="39.950000000000003" customHeight="1" thickBot="1" x14ac:dyDescent="0.3">
      <c r="A3" s="496" t="s">
        <v>42</v>
      </c>
      <c r="B3" s="496"/>
      <c r="C3" s="496"/>
      <c r="D3" s="496"/>
      <c r="E3" s="496"/>
      <c r="F3" s="171"/>
      <c r="G3" s="171"/>
      <c r="H3" s="171"/>
      <c r="I3" s="171"/>
      <c r="J3" s="171"/>
      <c r="K3" s="171"/>
      <c r="L3" s="171"/>
      <c r="M3" s="497"/>
      <c r="N3" s="497"/>
      <c r="O3" s="497"/>
      <c r="P3" s="171" t="s">
        <v>138</v>
      </c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</row>
    <row r="4" spans="1:229" s="183" customFormat="1" ht="45.95" customHeight="1" x14ac:dyDescent="0.25">
      <c r="A4" s="396" t="s">
        <v>216</v>
      </c>
      <c r="B4" s="397" t="s">
        <v>234</v>
      </c>
      <c r="C4" s="397" t="s">
        <v>118</v>
      </c>
      <c r="D4" s="397" t="s">
        <v>119</v>
      </c>
      <c r="E4" s="397" t="s">
        <v>122</v>
      </c>
      <c r="F4" s="397" t="s">
        <v>68</v>
      </c>
      <c r="G4" s="397" t="s">
        <v>79</v>
      </c>
      <c r="H4" s="398" t="s">
        <v>47</v>
      </c>
      <c r="I4" s="398" t="s">
        <v>317</v>
      </c>
      <c r="J4" s="398" t="s">
        <v>58</v>
      </c>
      <c r="K4" s="398" t="s">
        <v>59</v>
      </c>
      <c r="L4" s="398" t="s">
        <v>60</v>
      </c>
      <c r="M4" s="399" t="s">
        <v>340</v>
      </c>
      <c r="N4" s="399" t="s">
        <v>341</v>
      </c>
      <c r="O4" s="398" t="s">
        <v>186</v>
      </c>
      <c r="P4" s="400" t="s">
        <v>151</v>
      </c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</row>
    <row r="5" spans="1:229" s="183" customFormat="1" ht="30" customHeight="1" x14ac:dyDescent="0.25">
      <c r="A5" s="363" t="s">
        <v>235</v>
      </c>
      <c r="B5" s="367">
        <f t="shared" ref="B5:B20" si="0">SUM(C5:P5)</f>
        <v>170</v>
      </c>
      <c r="C5" s="367">
        <f t="shared" ref="C5:M5" si="1">SUM(C6:C20)</f>
        <v>137</v>
      </c>
      <c r="D5" s="367">
        <f t="shared" si="1"/>
        <v>5</v>
      </c>
      <c r="E5" s="367">
        <f t="shared" si="1"/>
        <v>2</v>
      </c>
      <c r="F5" s="367">
        <f t="shared" si="1"/>
        <v>0</v>
      </c>
      <c r="G5" s="367">
        <f t="shared" si="1"/>
        <v>1</v>
      </c>
      <c r="H5" s="367">
        <f t="shared" si="1"/>
        <v>0</v>
      </c>
      <c r="I5" s="367">
        <f t="shared" si="1"/>
        <v>0</v>
      </c>
      <c r="J5" s="367">
        <f t="shared" si="1"/>
        <v>1</v>
      </c>
      <c r="K5" s="367">
        <f t="shared" si="1"/>
        <v>1</v>
      </c>
      <c r="L5" s="367">
        <f t="shared" si="1"/>
        <v>9</v>
      </c>
      <c r="M5" s="367">
        <f t="shared" si="1"/>
        <v>9</v>
      </c>
      <c r="N5" s="367">
        <f>SUM(N6:N20)</f>
        <v>3</v>
      </c>
      <c r="O5" s="367">
        <f>SUM(O6:O20)</f>
        <v>2</v>
      </c>
      <c r="P5" s="401">
        <f>SUM(P6:P20)</f>
        <v>0</v>
      </c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1"/>
    </row>
    <row r="6" spans="1:229" s="183" customFormat="1" ht="27.95" customHeight="1" x14ac:dyDescent="0.25">
      <c r="A6" s="160" t="s">
        <v>256</v>
      </c>
      <c r="B6" s="161">
        <f t="shared" si="0"/>
        <v>23</v>
      </c>
      <c r="C6" s="162">
        <v>7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1</v>
      </c>
      <c r="L6" s="162">
        <v>6</v>
      </c>
      <c r="M6" s="162">
        <v>8</v>
      </c>
      <c r="N6" s="162">
        <v>0</v>
      </c>
      <c r="O6" s="216">
        <v>1</v>
      </c>
      <c r="P6" s="163">
        <v>0</v>
      </c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</row>
    <row r="7" spans="1:229" s="183" customFormat="1" ht="27.95" customHeight="1" x14ac:dyDescent="0.25">
      <c r="A7" s="160" t="s">
        <v>244</v>
      </c>
      <c r="B7" s="161">
        <f t="shared" si="0"/>
        <v>13</v>
      </c>
      <c r="C7" s="164">
        <v>11</v>
      </c>
      <c r="D7" s="164">
        <v>1</v>
      </c>
      <c r="E7" s="164">
        <v>1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217">
        <v>0</v>
      </c>
      <c r="P7" s="165">
        <v>0</v>
      </c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</row>
    <row r="8" spans="1:229" s="183" customFormat="1" ht="27.95" customHeight="1" x14ac:dyDescent="0.25">
      <c r="A8" s="160" t="s">
        <v>257</v>
      </c>
      <c r="B8" s="161">
        <f t="shared" si="0"/>
        <v>15</v>
      </c>
      <c r="C8" s="164">
        <v>14</v>
      </c>
      <c r="D8" s="164">
        <v>1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217">
        <v>0</v>
      </c>
      <c r="P8" s="165">
        <v>0</v>
      </c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</row>
    <row r="9" spans="1:229" s="183" customFormat="1" ht="27.95" customHeight="1" x14ac:dyDescent="0.25">
      <c r="A9" s="160" t="s">
        <v>249</v>
      </c>
      <c r="B9" s="161">
        <f t="shared" si="0"/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217">
        <v>0</v>
      </c>
      <c r="P9" s="165">
        <v>0</v>
      </c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</row>
    <row r="10" spans="1:229" s="183" customFormat="1" ht="27.95" customHeight="1" x14ac:dyDescent="0.25">
      <c r="A10" s="160" t="s">
        <v>254</v>
      </c>
      <c r="B10" s="161">
        <f t="shared" si="0"/>
        <v>9</v>
      </c>
      <c r="C10" s="164">
        <v>9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217">
        <v>0</v>
      </c>
      <c r="P10" s="165">
        <v>0</v>
      </c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</row>
    <row r="11" spans="1:229" s="183" customFormat="1" ht="27.95" customHeight="1" x14ac:dyDescent="0.25">
      <c r="A11" s="160" t="s">
        <v>245</v>
      </c>
      <c r="B11" s="161">
        <f t="shared" si="0"/>
        <v>9</v>
      </c>
      <c r="C11" s="164">
        <v>5</v>
      </c>
      <c r="D11" s="164">
        <v>0</v>
      </c>
      <c r="E11" s="164">
        <v>0</v>
      </c>
      <c r="F11" s="164">
        <v>0</v>
      </c>
      <c r="G11" s="164">
        <v>1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1</v>
      </c>
      <c r="N11" s="164">
        <v>1</v>
      </c>
      <c r="O11" s="217">
        <v>1</v>
      </c>
      <c r="P11" s="165">
        <v>0</v>
      </c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</row>
    <row r="12" spans="1:229" s="183" customFormat="1" ht="27.95" customHeight="1" x14ac:dyDescent="0.25">
      <c r="A12" s="160" t="s">
        <v>255</v>
      </c>
      <c r="B12" s="161">
        <f t="shared" si="0"/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5">
        <v>0</v>
      </c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</row>
    <row r="13" spans="1:229" s="183" customFormat="1" ht="27.95" customHeight="1" x14ac:dyDescent="0.25">
      <c r="A13" s="160" t="s">
        <v>239</v>
      </c>
      <c r="B13" s="161">
        <f t="shared" si="0"/>
        <v>14</v>
      </c>
      <c r="C13" s="164">
        <v>14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217">
        <v>0</v>
      </c>
      <c r="P13" s="165">
        <v>0</v>
      </c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</row>
    <row r="14" spans="1:229" s="183" customFormat="1" ht="27.95" customHeight="1" x14ac:dyDescent="0.25">
      <c r="A14" s="160" t="s">
        <v>241</v>
      </c>
      <c r="B14" s="161">
        <f t="shared" si="0"/>
        <v>11</v>
      </c>
      <c r="C14" s="164">
        <v>9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1</v>
      </c>
      <c r="K14" s="164">
        <v>0</v>
      </c>
      <c r="L14" s="164">
        <v>1</v>
      </c>
      <c r="M14" s="164">
        <v>0</v>
      </c>
      <c r="N14" s="164">
        <v>0</v>
      </c>
      <c r="O14" s="217">
        <v>0</v>
      </c>
      <c r="P14" s="165">
        <v>0</v>
      </c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</row>
    <row r="15" spans="1:229" s="183" customFormat="1" ht="27.95" customHeight="1" x14ac:dyDescent="0.25">
      <c r="A15" s="160" t="s">
        <v>252</v>
      </c>
      <c r="B15" s="161">
        <f t="shared" si="0"/>
        <v>14</v>
      </c>
      <c r="C15" s="164">
        <v>11</v>
      </c>
      <c r="D15" s="164">
        <v>1</v>
      </c>
      <c r="E15" s="164">
        <v>1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1</v>
      </c>
      <c r="M15" s="164">
        <v>0</v>
      </c>
      <c r="N15" s="164">
        <v>0</v>
      </c>
      <c r="O15" s="217">
        <v>0</v>
      </c>
      <c r="P15" s="165">
        <v>0</v>
      </c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</row>
    <row r="16" spans="1:229" s="183" customFormat="1" ht="27.95" customHeight="1" x14ac:dyDescent="0.25">
      <c r="A16" s="160" t="s">
        <v>246</v>
      </c>
      <c r="B16" s="161">
        <f t="shared" si="0"/>
        <v>6</v>
      </c>
      <c r="C16" s="164">
        <v>6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217">
        <v>0</v>
      </c>
      <c r="P16" s="165">
        <v>0</v>
      </c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</row>
    <row r="17" spans="1:229" s="183" customFormat="1" ht="27.95" customHeight="1" x14ac:dyDescent="0.25">
      <c r="A17" s="160" t="s">
        <v>253</v>
      </c>
      <c r="B17" s="161">
        <f t="shared" si="0"/>
        <v>12</v>
      </c>
      <c r="C17" s="164">
        <v>9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1</v>
      </c>
      <c r="M17" s="164">
        <v>0</v>
      </c>
      <c r="N17" s="164">
        <v>2</v>
      </c>
      <c r="O17" s="217">
        <v>0</v>
      </c>
      <c r="P17" s="165">
        <v>0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</row>
    <row r="18" spans="1:229" s="183" customFormat="1" ht="27.95" customHeight="1" x14ac:dyDescent="0.25">
      <c r="A18" s="160" t="s">
        <v>251</v>
      </c>
      <c r="B18" s="161">
        <f t="shared" si="0"/>
        <v>23</v>
      </c>
      <c r="C18" s="164">
        <v>22</v>
      </c>
      <c r="D18" s="164">
        <v>1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217">
        <v>0</v>
      </c>
      <c r="P18" s="165">
        <v>0</v>
      </c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</row>
    <row r="19" spans="1:229" s="183" customFormat="1" ht="27.95" customHeight="1" x14ac:dyDescent="0.25">
      <c r="A19" s="160" t="s">
        <v>242</v>
      </c>
      <c r="B19" s="161">
        <f t="shared" si="0"/>
        <v>8</v>
      </c>
      <c r="C19" s="164">
        <v>8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217">
        <v>0</v>
      </c>
      <c r="P19" s="165">
        <v>0</v>
      </c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</row>
    <row r="20" spans="1:229" s="183" customFormat="1" ht="27.95" customHeight="1" thickBot="1" x14ac:dyDescent="0.3">
      <c r="A20" s="172" t="s">
        <v>247</v>
      </c>
      <c r="B20" s="167">
        <f t="shared" si="0"/>
        <v>13</v>
      </c>
      <c r="C20" s="168">
        <v>12</v>
      </c>
      <c r="D20" s="168">
        <v>1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219">
        <v>0</v>
      </c>
      <c r="P20" s="169">
        <v>0</v>
      </c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</row>
    <row r="21" spans="1:229" s="183" customFormat="1" ht="39.950000000000003" customHeight="1" x14ac:dyDescent="0.25">
      <c r="A21" s="504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</row>
    <row r="22" spans="1:229" s="183" customFormat="1" ht="39.950000000000003" customHeight="1" x14ac:dyDescent="0.25">
      <c r="A22" s="505"/>
      <c r="B22" s="505"/>
      <c r="C22" s="505"/>
      <c r="D22" s="208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</row>
    <row r="23" spans="1:229" s="183" customFormat="1" ht="39.950000000000003" customHeight="1" thickBot="1" x14ac:dyDescent="0.3">
      <c r="A23" s="496" t="s">
        <v>36</v>
      </c>
      <c r="B23" s="496"/>
      <c r="C23" s="496"/>
      <c r="D23" s="496"/>
      <c r="E23" s="496"/>
      <c r="F23" s="171"/>
      <c r="G23" s="171"/>
      <c r="H23" s="171"/>
      <c r="I23" s="171"/>
      <c r="J23" s="171"/>
      <c r="K23" s="171"/>
      <c r="L23" s="171"/>
      <c r="M23" s="497"/>
      <c r="N23" s="497"/>
      <c r="O23" s="497"/>
      <c r="P23" s="171" t="s">
        <v>128</v>
      </c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</row>
    <row r="24" spans="1:229" s="183" customFormat="1" ht="45.95" customHeight="1" thickBot="1" x14ac:dyDescent="0.3">
      <c r="A24" s="153" t="s">
        <v>216</v>
      </c>
      <c r="B24" s="154" t="s">
        <v>234</v>
      </c>
      <c r="C24" s="154" t="s">
        <v>118</v>
      </c>
      <c r="D24" s="154" t="s">
        <v>119</v>
      </c>
      <c r="E24" s="154" t="s">
        <v>122</v>
      </c>
      <c r="F24" s="154" t="s">
        <v>68</v>
      </c>
      <c r="G24" s="154" t="s">
        <v>79</v>
      </c>
      <c r="H24" s="213" t="s">
        <v>47</v>
      </c>
      <c r="I24" s="213" t="s">
        <v>317</v>
      </c>
      <c r="J24" s="213" t="s">
        <v>58</v>
      </c>
      <c r="K24" s="213" t="s">
        <v>59</v>
      </c>
      <c r="L24" s="213" t="s">
        <v>60</v>
      </c>
      <c r="M24" s="402" t="s">
        <v>390</v>
      </c>
      <c r="N24" s="402" t="s">
        <v>341</v>
      </c>
      <c r="O24" s="213" t="s">
        <v>186</v>
      </c>
      <c r="P24" s="215" t="s">
        <v>151</v>
      </c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</row>
    <row r="25" spans="1:229" s="183" customFormat="1" ht="30" customHeight="1" thickTop="1" x14ac:dyDescent="0.25">
      <c r="A25" s="157" t="s">
        <v>235</v>
      </c>
      <c r="B25" s="158">
        <f t="shared" ref="B25:B40" si="2">SUM(C25:P25)</f>
        <v>327974</v>
      </c>
      <c r="C25" s="158">
        <f t="shared" ref="C25:M25" si="3">SUM(C26:C40)</f>
        <v>709</v>
      </c>
      <c r="D25" s="158">
        <f t="shared" si="3"/>
        <v>135</v>
      </c>
      <c r="E25" s="158">
        <f t="shared" si="3"/>
        <v>210</v>
      </c>
      <c r="F25" s="158">
        <f t="shared" si="3"/>
        <v>0</v>
      </c>
      <c r="G25" s="158">
        <f t="shared" si="3"/>
        <v>500</v>
      </c>
      <c r="H25" s="158">
        <f t="shared" si="3"/>
        <v>0</v>
      </c>
      <c r="I25" s="158">
        <f t="shared" si="3"/>
        <v>0</v>
      </c>
      <c r="J25" s="158">
        <f t="shared" si="3"/>
        <v>2200</v>
      </c>
      <c r="K25" s="158">
        <f t="shared" si="3"/>
        <v>3500</v>
      </c>
      <c r="L25" s="158">
        <f t="shared" si="3"/>
        <v>68720</v>
      </c>
      <c r="M25" s="158">
        <f t="shared" si="3"/>
        <v>122000</v>
      </c>
      <c r="N25" s="158">
        <f>SUM(N26:N40)</f>
        <v>60000</v>
      </c>
      <c r="O25" s="158">
        <f>SUM(O26:O40)</f>
        <v>70000</v>
      </c>
      <c r="P25" s="159">
        <f>SUM(P26:P40)</f>
        <v>0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</row>
    <row r="26" spans="1:229" s="183" customFormat="1" ht="27.95" customHeight="1" x14ac:dyDescent="0.25">
      <c r="A26" s="160" t="s">
        <v>256</v>
      </c>
      <c r="B26" s="161">
        <f t="shared" si="2"/>
        <v>189053</v>
      </c>
      <c r="C26" s="162">
        <v>33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3500</v>
      </c>
      <c r="L26" s="162">
        <v>47520</v>
      </c>
      <c r="M26" s="162">
        <v>108000</v>
      </c>
      <c r="N26" s="162">
        <v>0</v>
      </c>
      <c r="O26" s="216">
        <v>30000</v>
      </c>
      <c r="P26" s="163">
        <v>0</v>
      </c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</row>
    <row r="27" spans="1:229" s="183" customFormat="1" ht="27.95" customHeight="1" x14ac:dyDescent="0.25">
      <c r="A27" s="160" t="s">
        <v>244</v>
      </c>
      <c r="B27" s="161">
        <f t="shared" si="2"/>
        <v>208</v>
      </c>
      <c r="C27" s="164">
        <v>38</v>
      </c>
      <c r="D27" s="164">
        <v>20</v>
      </c>
      <c r="E27" s="164">
        <v>150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217">
        <v>0</v>
      </c>
      <c r="P27" s="165">
        <v>0</v>
      </c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</row>
    <row r="28" spans="1:229" s="183" customFormat="1" ht="27.95" customHeight="1" x14ac:dyDescent="0.25">
      <c r="A28" s="160" t="s">
        <v>257</v>
      </c>
      <c r="B28" s="161">
        <f t="shared" si="2"/>
        <v>76</v>
      </c>
      <c r="C28" s="164">
        <v>56</v>
      </c>
      <c r="D28" s="164">
        <v>20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217">
        <v>0</v>
      </c>
      <c r="P28" s="165">
        <v>0</v>
      </c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</row>
    <row r="29" spans="1:229" s="183" customFormat="1" ht="27.95" customHeight="1" x14ac:dyDescent="0.25">
      <c r="A29" s="160" t="s">
        <v>249</v>
      </c>
      <c r="B29" s="161">
        <f t="shared" si="2"/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217">
        <v>0</v>
      </c>
      <c r="P29" s="165">
        <v>0</v>
      </c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</row>
    <row r="30" spans="1:229" s="183" customFormat="1" ht="27.95" customHeight="1" x14ac:dyDescent="0.25">
      <c r="A30" s="160" t="s">
        <v>254</v>
      </c>
      <c r="B30" s="161">
        <f t="shared" si="2"/>
        <v>58</v>
      </c>
      <c r="C30" s="164">
        <v>58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217">
        <v>0</v>
      </c>
      <c r="P30" s="165">
        <v>0</v>
      </c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</row>
    <row r="31" spans="1:229" s="183" customFormat="1" ht="27.95" customHeight="1" x14ac:dyDescent="0.25">
      <c r="A31" s="160" t="s">
        <v>245</v>
      </c>
      <c r="B31" s="161">
        <f t="shared" si="2"/>
        <v>75530</v>
      </c>
      <c r="C31" s="164">
        <v>30</v>
      </c>
      <c r="D31" s="164">
        <v>0</v>
      </c>
      <c r="E31" s="164">
        <v>0</v>
      </c>
      <c r="F31" s="164">
        <v>0</v>
      </c>
      <c r="G31" s="164">
        <v>500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14000</v>
      </c>
      <c r="N31" s="164">
        <v>21000</v>
      </c>
      <c r="O31" s="217">
        <v>40000</v>
      </c>
      <c r="P31" s="165">
        <v>0</v>
      </c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</row>
    <row r="32" spans="1:229" s="183" customFormat="1" ht="27.95" customHeight="1" x14ac:dyDescent="0.25">
      <c r="A32" s="160" t="s">
        <v>255</v>
      </c>
      <c r="B32" s="161">
        <f t="shared" si="2"/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217">
        <v>0</v>
      </c>
      <c r="P32" s="165">
        <v>0</v>
      </c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</row>
    <row r="33" spans="1:229" s="183" customFormat="1" ht="27.95" customHeight="1" x14ac:dyDescent="0.25">
      <c r="A33" s="160" t="s">
        <v>239</v>
      </c>
      <c r="B33" s="161">
        <f t="shared" si="2"/>
        <v>78</v>
      </c>
      <c r="C33" s="164">
        <v>78</v>
      </c>
      <c r="D33" s="164">
        <v>0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217">
        <v>0</v>
      </c>
      <c r="P33" s="165">
        <v>0</v>
      </c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</row>
    <row r="34" spans="1:229" s="183" customFormat="1" ht="27.95" customHeight="1" x14ac:dyDescent="0.25">
      <c r="A34" s="160" t="s">
        <v>241</v>
      </c>
      <c r="B34" s="161">
        <f t="shared" si="2"/>
        <v>8236</v>
      </c>
      <c r="C34" s="164">
        <v>36</v>
      </c>
      <c r="D34" s="164">
        <v>0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2200</v>
      </c>
      <c r="K34" s="164">
        <v>0</v>
      </c>
      <c r="L34" s="164">
        <v>6000</v>
      </c>
      <c r="M34" s="164">
        <v>0</v>
      </c>
      <c r="N34" s="164">
        <v>0</v>
      </c>
      <c r="O34" s="217">
        <v>0</v>
      </c>
      <c r="P34" s="165">
        <v>0</v>
      </c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</row>
    <row r="35" spans="1:229" s="183" customFormat="1" ht="27.95" customHeight="1" x14ac:dyDescent="0.25">
      <c r="A35" s="160" t="s">
        <v>252</v>
      </c>
      <c r="B35" s="161">
        <f t="shared" si="2"/>
        <v>6279</v>
      </c>
      <c r="C35" s="164">
        <v>79</v>
      </c>
      <c r="D35" s="164">
        <v>40</v>
      </c>
      <c r="E35" s="164">
        <v>60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4">
        <v>6100</v>
      </c>
      <c r="M35" s="164">
        <v>0</v>
      </c>
      <c r="N35" s="164">
        <v>0</v>
      </c>
      <c r="O35" s="217">
        <v>0</v>
      </c>
      <c r="P35" s="165">
        <v>0</v>
      </c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</row>
    <row r="36" spans="1:229" s="183" customFormat="1" ht="27.95" customHeight="1" x14ac:dyDescent="0.25">
      <c r="A36" s="160" t="s">
        <v>246</v>
      </c>
      <c r="B36" s="161">
        <f t="shared" si="2"/>
        <v>37</v>
      </c>
      <c r="C36" s="164">
        <v>37</v>
      </c>
      <c r="D36" s="164">
        <v>0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217">
        <v>0</v>
      </c>
      <c r="P36" s="165">
        <v>0</v>
      </c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</row>
    <row r="37" spans="1:229" s="183" customFormat="1" ht="27.95" customHeight="1" x14ac:dyDescent="0.25">
      <c r="A37" s="160" t="s">
        <v>253</v>
      </c>
      <c r="B37" s="161">
        <f t="shared" si="2"/>
        <v>48147</v>
      </c>
      <c r="C37" s="164">
        <v>47</v>
      </c>
      <c r="D37" s="164">
        <v>0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4">
        <v>9100</v>
      </c>
      <c r="M37" s="164">
        <v>0</v>
      </c>
      <c r="N37" s="164">
        <v>39000</v>
      </c>
      <c r="O37" s="217">
        <v>0</v>
      </c>
      <c r="P37" s="165">
        <v>0</v>
      </c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</row>
    <row r="38" spans="1:229" s="183" customFormat="1" ht="27.95" customHeight="1" x14ac:dyDescent="0.25">
      <c r="A38" s="160" t="s">
        <v>251</v>
      </c>
      <c r="B38" s="161">
        <f t="shared" si="2"/>
        <v>158</v>
      </c>
      <c r="C38" s="164">
        <v>123</v>
      </c>
      <c r="D38" s="164">
        <v>35</v>
      </c>
      <c r="E38" s="164">
        <v>0</v>
      </c>
      <c r="F38" s="164">
        <v>0</v>
      </c>
      <c r="G38" s="164">
        <v>0</v>
      </c>
      <c r="H38" s="164">
        <v>0</v>
      </c>
      <c r="I38" s="164">
        <v>0</v>
      </c>
      <c r="J38" s="164">
        <v>0</v>
      </c>
      <c r="K38" s="164">
        <v>0</v>
      </c>
      <c r="L38" s="164">
        <v>0</v>
      </c>
      <c r="M38" s="164">
        <v>0</v>
      </c>
      <c r="N38" s="164">
        <v>0</v>
      </c>
      <c r="O38" s="217">
        <v>0</v>
      </c>
      <c r="P38" s="165">
        <v>0</v>
      </c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</row>
    <row r="39" spans="1:229" s="183" customFormat="1" ht="27.95" customHeight="1" x14ac:dyDescent="0.25">
      <c r="A39" s="160" t="s">
        <v>242</v>
      </c>
      <c r="B39" s="161">
        <f t="shared" si="2"/>
        <v>36</v>
      </c>
      <c r="C39" s="164">
        <v>36</v>
      </c>
      <c r="D39" s="164">
        <v>0</v>
      </c>
      <c r="E39" s="164">
        <v>0</v>
      </c>
      <c r="F39" s="164">
        <v>0</v>
      </c>
      <c r="G39" s="164">
        <v>0</v>
      </c>
      <c r="H39" s="164">
        <v>0</v>
      </c>
      <c r="I39" s="164">
        <v>0</v>
      </c>
      <c r="J39" s="164">
        <v>0</v>
      </c>
      <c r="K39" s="164">
        <v>0</v>
      </c>
      <c r="L39" s="164">
        <v>0</v>
      </c>
      <c r="M39" s="164">
        <v>0</v>
      </c>
      <c r="N39" s="164">
        <v>0</v>
      </c>
      <c r="O39" s="217">
        <v>0</v>
      </c>
      <c r="P39" s="165">
        <v>0</v>
      </c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</row>
    <row r="40" spans="1:229" s="183" customFormat="1" ht="27.95" customHeight="1" thickBot="1" x14ac:dyDescent="0.3">
      <c r="A40" s="172" t="s">
        <v>247</v>
      </c>
      <c r="B40" s="167">
        <f t="shared" si="2"/>
        <v>78</v>
      </c>
      <c r="C40" s="168">
        <v>58</v>
      </c>
      <c r="D40" s="168">
        <v>20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168">
        <v>0</v>
      </c>
      <c r="M40" s="168">
        <v>0</v>
      </c>
      <c r="N40" s="168">
        <v>0</v>
      </c>
      <c r="O40" s="219">
        <v>0</v>
      </c>
      <c r="P40" s="169">
        <v>0</v>
      </c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</row>
    <row r="41" spans="1:229" s="183" customFormat="1" ht="39.950000000000003" customHeight="1" x14ac:dyDescent="0.2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</row>
    <row r="42" spans="1:229" s="183" customFormat="1" ht="39.950000000000003" customHeight="1" x14ac:dyDescent="0.2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</row>
    <row r="43" spans="1:229" s="183" customFormat="1" ht="39.950000000000003" customHeight="1" thickBot="1" x14ac:dyDescent="0.3">
      <c r="A43" s="486" t="s">
        <v>261</v>
      </c>
      <c r="B43" s="486"/>
      <c r="C43" s="486"/>
      <c r="D43" s="486"/>
      <c r="E43" s="486"/>
      <c r="F43" s="486"/>
      <c r="G43" s="171"/>
      <c r="H43" s="171"/>
      <c r="I43" s="171"/>
      <c r="J43" s="171"/>
      <c r="K43" s="171"/>
      <c r="L43" s="497" t="s">
        <v>128</v>
      </c>
      <c r="M43" s="497"/>
      <c r="N43" s="497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171"/>
      <c r="HT43" s="171"/>
      <c r="HU43" s="171"/>
    </row>
    <row r="44" spans="1:229" s="183" customFormat="1" ht="30" customHeight="1" x14ac:dyDescent="0.25">
      <c r="A44" s="502" t="s">
        <v>216</v>
      </c>
      <c r="B44" s="500" t="s">
        <v>145</v>
      </c>
      <c r="C44" s="500"/>
      <c r="D44" s="500"/>
      <c r="E44" s="500"/>
      <c r="F44" s="500"/>
      <c r="G44" s="500"/>
      <c r="H44" s="500"/>
      <c r="I44" s="500"/>
      <c r="J44" s="511"/>
      <c r="K44" s="546" t="s">
        <v>144</v>
      </c>
      <c r="L44" s="500"/>
      <c r="M44" s="500"/>
      <c r="N44" s="50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71"/>
      <c r="HS44" s="171"/>
      <c r="HT44" s="171"/>
      <c r="HU44" s="171"/>
    </row>
    <row r="45" spans="1:229" s="183" customFormat="1" ht="30" customHeight="1" x14ac:dyDescent="0.25">
      <c r="A45" s="549"/>
      <c r="B45" s="540" t="s">
        <v>235</v>
      </c>
      <c r="C45" s="540"/>
      <c r="D45" s="540"/>
      <c r="E45" s="540" t="s">
        <v>67</v>
      </c>
      <c r="F45" s="540"/>
      <c r="G45" s="540"/>
      <c r="H45" s="540" t="s">
        <v>66</v>
      </c>
      <c r="I45" s="540"/>
      <c r="J45" s="551"/>
      <c r="K45" s="544" t="s">
        <v>205</v>
      </c>
      <c r="L45" s="553" t="s">
        <v>204</v>
      </c>
      <c r="M45" s="550" t="s">
        <v>231</v>
      </c>
      <c r="N45" s="541" t="s">
        <v>235</v>
      </c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</row>
    <row r="46" spans="1:229" s="183" customFormat="1" ht="30" customHeight="1" thickBot="1" x14ac:dyDescent="0.3">
      <c r="A46" s="503"/>
      <c r="B46" s="174" t="s">
        <v>232</v>
      </c>
      <c r="C46" s="174" t="s">
        <v>233</v>
      </c>
      <c r="D46" s="174" t="s">
        <v>235</v>
      </c>
      <c r="E46" s="174" t="s">
        <v>232</v>
      </c>
      <c r="F46" s="174" t="s">
        <v>233</v>
      </c>
      <c r="G46" s="174" t="s">
        <v>235</v>
      </c>
      <c r="H46" s="174" t="s">
        <v>232</v>
      </c>
      <c r="I46" s="174" t="s">
        <v>233</v>
      </c>
      <c r="J46" s="222" t="s">
        <v>235</v>
      </c>
      <c r="K46" s="545"/>
      <c r="L46" s="509"/>
      <c r="M46" s="542"/>
      <c r="N46" s="543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  <c r="HJ46" s="171"/>
      <c r="HK46" s="171"/>
      <c r="HL46" s="171"/>
      <c r="HM46" s="171"/>
      <c r="HN46" s="171"/>
      <c r="HO46" s="171"/>
      <c r="HP46" s="171"/>
      <c r="HQ46" s="171"/>
      <c r="HR46" s="171"/>
      <c r="HS46" s="171"/>
      <c r="HT46" s="171"/>
      <c r="HU46" s="171"/>
    </row>
    <row r="47" spans="1:229" s="183" customFormat="1" ht="30" customHeight="1" thickTop="1" x14ac:dyDescent="0.25">
      <c r="A47" s="157" t="s">
        <v>235</v>
      </c>
      <c r="B47" s="158">
        <f>SUM(B48:B62)</f>
        <v>222513</v>
      </c>
      <c r="C47" s="158">
        <f>SUM(C48:C62)</f>
        <v>105461</v>
      </c>
      <c r="D47" s="158">
        <f t="shared" ref="D47:D62" si="4">SUM(B47:C47)</f>
        <v>327974</v>
      </c>
      <c r="E47" s="158">
        <f>SUM(E48:E62)</f>
        <v>205103</v>
      </c>
      <c r="F47" s="158">
        <f>SUM(F48:F62)</f>
        <v>97016</v>
      </c>
      <c r="G47" s="158">
        <f t="shared" ref="G47:G61" si="5">SUM(E47:F47)</f>
        <v>302119</v>
      </c>
      <c r="H47" s="158">
        <f>SUM(H48:H62)</f>
        <v>17410</v>
      </c>
      <c r="I47" s="158">
        <f>SUM(I48:I62)</f>
        <v>8445</v>
      </c>
      <c r="J47" s="223">
        <f t="shared" ref="J47:J61" si="6">SUM(H47:I47)</f>
        <v>25855</v>
      </c>
      <c r="K47" s="325">
        <f>SUM(K48:K62)</f>
        <v>81322</v>
      </c>
      <c r="L47" s="158">
        <f>SUM(L48:L62)</f>
        <v>246464</v>
      </c>
      <c r="M47" s="158">
        <f>SUM(M48:M62)</f>
        <v>188</v>
      </c>
      <c r="N47" s="159">
        <f>SUM(N48:N62)</f>
        <v>327974</v>
      </c>
      <c r="O47" s="173"/>
      <c r="P47" s="180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1"/>
      <c r="HN47" s="171"/>
      <c r="HO47" s="171"/>
      <c r="HP47" s="171"/>
      <c r="HQ47" s="171"/>
      <c r="HR47" s="171"/>
      <c r="HS47" s="171"/>
      <c r="HT47" s="171"/>
      <c r="HU47" s="171"/>
    </row>
    <row r="48" spans="1:229" s="183" customFormat="1" ht="27.95" customHeight="1" x14ac:dyDescent="0.25">
      <c r="A48" s="160" t="s">
        <v>256</v>
      </c>
      <c r="B48" s="161">
        <f t="shared" ref="B48:B62" si="7">SUM(E48,H48)</f>
        <v>114321</v>
      </c>
      <c r="C48" s="161">
        <f t="shared" ref="C48:C62" si="8">SUM(F48,I48)</f>
        <v>74732</v>
      </c>
      <c r="D48" s="206">
        <f t="shared" si="4"/>
        <v>189053</v>
      </c>
      <c r="E48" s="162">
        <v>104300</v>
      </c>
      <c r="F48" s="162">
        <v>68001</v>
      </c>
      <c r="G48" s="176">
        <f t="shared" si="5"/>
        <v>172301</v>
      </c>
      <c r="H48" s="162">
        <v>10021</v>
      </c>
      <c r="I48" s="162">
        <v>6731</v>
      </c>
      <c r="J48" s="349">
        <f t="shared" si="6"/>
        <v>16752</v>
      </c>
      <c r="K48" s="370">
        <v>25139</v>
      </c>
      <c r="L48" s="162">
        <v>163914</v>
      </c>
      <c r="M48" s="162">
        <v>0</v>
      </c>
      <c r="N48" s="387">
        <f t="shared" ref="N48:N62" si="9">SUM(K48:M48)</f>
        <v>189053</v>
      </c>
      <c r="O48" s="173"/>
      <c r="P48" s="180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1"/>
      <c r="HN48" s="171"/>
      <c r="HO48" s="171"/>
      <c r="HP48" s="171"/>
      <c r="HQ48" s="171"/>
      <c r="HR48" s="171"/>
      <c r="HS48" s="171"/>
      <c r="HT48" s="171"/>
      <c r="HU48" s="171"/>
    </row>
    <row r="49" spans="1:229" s="183" customFormat="1" ht="27.95" customHeight="1" x14ac:dyDescent="0.25">
      <c r="A49" s="160" t="s">
        <v>244</v>
      </c>
      <c r="B49" s="161">
        <f t="shared" si="7"/>
        <v>86</v>
      </c>
      <c r="C49" s="161">
        <f t="shared" si="8"/>
        <v>122</v>
      </c>
      <c r="D49" s="176">
        <f t="shared" si="4"/>
        <v>208</v>
      </c>
      <c r="E49" s="164">
        <v>5</v>
      </c>
      <c r="F49" s="164">
        <v>5</v>
      </c>
      <c r="G49" s="176">
        <f t="shared" si="5"/>
        <v>10</v>
      </c>
      <c r="H49" s="164">
        <v>81</v>
      </c>
      <c r="I49" s="164">
        <v>117</v>
      </c>
      <c r="J49" s="349">
        <f t="shared" si="6"/>
        <v>198</v>
      </c>
      <c r="K49" s="370">
        <v>68</v>
      </c>
      <c r="L49" s="164">
        <v>111</v>
      </c>
      <c r="M49" s="164">
        <v>29</v>
      </c>
      <c r="N49" s="209">
        <f t="shared" si="9"/>
        <v>208</v>
      </c>
      <c r="O49" s="173"/>
      <c r="P49" s="180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  <c r="HF49" s="171"/>
      <c r="HG49" s="171"/>
      <c r="HH49" s="171"/>
      <c r="HI49" s="171"/>
      <c r="HJ49" s="171"/>
      <c r="HK49" s="171"/>
      <c r="HL49" s="171"/>
      <c r="HM49" s="171"/>
      <c r="HN49" s="171"/>
      <c r="HO49" s="171"/>
      <c r="HP49" s="171"/>
      <c r="HQ49" s="171"/>
      <c r="HR49" s="171"/>
      <c r="HS49" s="171"/>
      <c r="HT49" s="171"/>
      <c r="HU49" s="171"/>
    </row>
    <row r="50" spans="1:229" s="183" customFormat="1" ht="27.95" customHeight="1" x14ac:dyDescent="0.25">
      <c r="A50" s="160" t="s">
        <v>257</v>
      </c>
      <c r="B50" s="161">
        <f t="shared" si="7"/>
        <v>38</v>
      </c>
      <c r="C50" s="161">
        <f t="shared" si="8"/>
        <v>38</v>
      </c>
      <c r="D50" s="176">
        <f t="shared" si="4"/>
        <v>76</v>
      </c>
      <c r="E50" s="164">
        <v>6</v>
      </c>
      <c r="F50" s="164">
        <v>7</v>
      </c>
      <c r="G50" s="176">
        <f t="shared" si="5"/>
        <v>13</v>
      </c>
      <c r="H50" s="164">
        <v>32</v>
      </c>
      <c r="I50" s="164">
        <v>31</v>
      </c>
      <c r="J50" s="349">
        <f t="shared" si="6"/>
        <v>63</v>
      </c>
      <c r="K50" s="370">
        <v>21</v>
      </c>
      <c r="L50" s="164">
        <v>53</v>
      </c>
      <c r="M50" s="164">
        <v>2</v>
      </c>
      <c r="N50" s="209">
        <f t="shared" si="9"/>
        <v>76</v>
      </c>
      <c r="O50" s="173"/>
      <c r="P50" s="180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1"/>
      <c r="FL50" s="171"/>
      <c r="FM50" s="171"/>
      <c r="FN50" s="171"/>
      <c r="FO50" s="171"/>
      <c r="FP50" s="171"/>
      <c r="FQ50" s="171"/>
      <c r="FR50" s="171"/>
      <c r="FS50" s="171"/>
      <c r="FT50" s="171"/>
      <c r="FU50" s="171"/>
      <c r="FV50" s="171"/>
      <c r="FW50" s="171"/>
      <c r="FX50" s="171"/>
      <c r="FY50" s="171"/>
      <c r="FZ50" s="171"/>
      <c r="GA50" s="171"/>
      <c r="GB50" s="171"/>
      <c r="GC50" s="171"/>
      <c r="GD50" s="171"/>
      <c r="GE50" s="171"/>
      <c r="GF50" s="171"/>
      <c r="GG50" s="171"/>
      <c r="GH50" s="171"/>
      <c r="GI50" s="171"/>
      <c r="GJ50" s="171"/>
      <c r="GK50" s="171"/>
      <c r="GL50" s="171"/>
      <c r="GM50" s="171"/>
      <c r="GN50" s="171"/>
      <c r="GO50" s="171"/>
      <c r="GP50" s="171"/>
      <c r="GQ50" s="171"/>
      <c r="GR50" s="171"/>
      <c r="GS50" s="171"/>
      <c r="GT50" s="171"/>
      <c r="GU50" s="171"/>
      <c r="GV50" s="171"/>
      <c r="GW50" s="171"/>
      <c r="GX50" s="171"/>
      <c r="GY50" s="171"/>
      <c r="GZ50" s="171"/>
      <c r="HA50" s="171"/>
      <c r="HB50" s="171"/>
      <c r="HC50" s="171"/>
      <c r="HD50" s="171"/>
      <c r="HE50" s="171"/>
      <c r="HF50" s="171"/>
      <c r="HG50" s="171"/>
      <c r="HH50" s="171"/>
      <c r="HI50" s="171"/>
      <c r="HJ50" s="171"/>
      <c r="HK50" s="171"/>
      <c r="HL50" s="171"/>
      <c r="HM50" s="171"/>
      <c r="HN50" s="171"/>
      <c r="HO50" s="171"/>
      <c r="HP50" s="171"/>
      <c r="HQ50" s="171"/>
      <c r="HR50" s="171"/>
      <c r="HS50" s="171"/>
      <c r="HT50" s="171"/>
      <c r="HU50" s="171"/>
    </row>
    <row r="51" spans="1:229" s="183" customFormat="1" ht="27.95" customHeight="1" x14ac:dyDescent="0.25">
      <c r="A51" s="160" t="s">
        <v>249</v>
      </c>
      <c r="B51" s="161">
        <f t="shared" si="7"/>
        <v>0</v>
      </c>
      <c r="C51" s="161">
        <f t="shared" si="8"/>
        <v>0</v>
      </c>
      <c r="D51" s="176">
        <f t="shared" si="4"/>
        <v>0</v>
      </c>
      <c r="E51" s="164">
        <v>0</v>
      </c>
      <c r="F51" s="164">
        <v>0</v>
      </c>
      <c r="G51" s="176">
        <f>SUM(E51:F51)</f>
        <v>0</v>
      </c>
      <c r="H51" s="164">
        <v>0</v>
      </c>
      <c r="I51" s="164">
        <v>0</v>
      </c>
      <c r="J51" s="349">
        <f t="shared" si="6"/>
        <v>0</v>
      </c>
      <c r="K51" s="370">
        <v>0</v>
      </c>
      <c r="L51" s="164">
        <v>0</v>
      </c>
      <c r="M51" s="164">
        <v>0</v>
      </c>
      <c r="N51" s="209">
        <f t="shared" si="9"/>
        <v>0</v>
      </c>
      <c r="O51" s="173"/>
      <c r="P51" s="180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  <c r="HJ51" s="171"/>
      <c r="HK51" s="171"/>
      <c r="HL51" s="171"/>
      <c r="HM51" s="171"/>
      <c r="HN51" s="171"/>
      <c r="HO51" s="171"/>
      <c r="HP51" s="171"/>
      <c r="HQ51" s="171"/>
      <c r="HR51" s="171"/>
      <c r="HS51" s="171"/>
      <c r="HT51" s="171"/>
      <c r="HU51" s="171"/>
    </row>
    <row r="52" spans="1:229" s="183" customFormat="1" ht="27.95" customHeight="1" x14ac:dyDescent="0.25">
      <c r="A52" s="160" t="s">
        <v>254</v>
      </c>
      <c r="B52" s="161">
        <f t="shared" si="7"/>
        <v>44</v>
      </c>
      <c r="C52" s="161">
        <f t="shared" si="8"/>
        <v>14</v>
      </c>
      <c r="D52" s="176">
        <f t="shared" si="4"/>
        <v>58</v>
      </c>
      <c r="E52" s="164">
        <v>15</v>
      </c>
      <c r="F52" s="164">
        <v>5</v>
      </c>
      <c r="G52" s="176">
        <f t="shared" si="5"/>
        <v>20</v>
      </c>
      <c r="H52" s="164">
        <v>29</v>
      </c>
      <c r="I52" s="164">
        <v>9</v>
      </c>
      <c r="J52" s="349">
        <f t="shared" si="6"/>
        <v>38</v>
      </c>
      <c r="K52" s="370">
        <v>3</v>
      </c>
      <c r="L52" s="164">
        <v>49</v>
      </c>
      <c r="M52" s="164">
        <v>6</v>
      </c>
      <c r="N52" s="209">
        <f t="shared" si="9"/>
        <v>58</v>
      </c>
      <c r="O52" s="173"/>
      <c r="P52" s="180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171"/>
      <c r="FZ52" s="171"/>
      <c r="GA52" s="171"/>
      <c r="GB52" s="171"/>
      <c r="GC52" s="171"/>
      <c r="GD52" s="171"/>
      <c r="GE52" s="171"/>
      <c r="GF52" s="171"/>
      <c r="GG52" s="171"/>
      <c r="GH52" s="171"/>
      <c r="GI52" s="171"/>
      <c r="GJ52" s="171"/>
      <c r="GK52" s="171"/>
      <c r="GL52" s="171"/>
      <c r="GM52" s="171"/>
      <c r="GN52" s="171"/>
      <c r="GO52" s="171"/>
      <c r="GP52" s="171"/>
      <c r="GQ52" s="171"/>
      <c r="GR52" s="171"/>
      <c r="GS52" s="171"/>
      <c r="GT52" s="171"/>
      <c r="GU52" s="171"/>
      <c r="GV52" s="171"/>
      <c r="GW52" s="171"/>
      <c r="GX52" s="171"/>
      <c r="GY52" s="171"/>
      <c r="GZ52" s="171"/>
      <c r="HA52" s="171"/>
      <c r="HB52" s="171"/>
      <c r="HC52" s="171"/>
      <c r="HD52" s="171"/>
      <c r="HE52" s="171"/>
      <c r="HF52" s="171"/>
      <c r="HG52" s="171"/>
      <c r="HH52" s="171"/>
      <c r="HI52" s="171"/>
      <c r="HJ52" s="171"/>
      <c r="HK52" s="171"/>
      <c r="HL52" s="171"/>
      <c r="HM52" s="171"/>
      <c r="HN52" s="171"/>
      <c r="HO52" s="171"/>
      <c r="HP52" s="171"/>
      <c r="HQ52" s="171"/>
      <c r="HR52" s="171"/>
      <c r="HS52" s="171"/>
      <c r="HT52" s="171"/>
      <c r="HU52" s="171"/>
    </row>
    <row r="53" spans="1:229" s="183" customFormat="1" ht="27.95" customHeight="1" x14ac:dyDescent="0.25">
      <c r="A53" s="160" t="s">
        <v>245</v>
      </c>
      <c r="B53" s="161">
        <f t="shared" si="7"/>
        <v>49676</v>
      </c>
      <c r="C53" s="161">
        <f t="shared" si="8"/>
        <v>25854</v>
      </c>
      <c r="D53" s="176">
        <f t="shared" si="4"/>
        <v>75530</v>
      </c>
      <c r="E53" s="164">
        <v>49632</v>
      </c>
      <c r="F53" s="164">
        <v>25841</v>
      </c>
      <c r="G53" s="176">
        <f t="shared" si="5"/>
        <v>75473</v>
      </c>
      <c r="H53" s="164">
        <v>44</v>
      </c>
      <c r="I53" s="164">
        <v>13</v>
      </c>
      <c r="J53" s="349">
        <f t="shared" si="6"/>
        <v>57</v>
      </c>
      <c r="K53" s="370">
        <v>9</v>
      </c>
      <c r="L53" s="164">
        <v>75506</v>
      </c>
      <c r="M53" s="164">
        <v>15</v>
      </c>
      <c r="N53" s="209">
        <f t="shared" si="9"/>
        <v>75530</v>
      </c>
      <c r="O53" s="173"/>
      <c r="P53" s="180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  <c r="FQ53" s="171"/>
      <c r="FR53" s="171"/>
      <c r="FS53" s="171"/>
      <c r="FT53" s="171"/>
      <c r="FU53" s="171"/>
      <c r="FV53" s="171"/>
      <c r="FW53" s="171"/>
      <c r="FX53" s="171"/>
      <c r="FY53" s="171"/>
      <c r="FZ53" s="171"/>
      <c r="GA53" s="171"/>
      <c r="GB53" s="171"/>
      <c r="GC53" s="171"/>
      <c r="GD53" s="171"/>
      <c r="GE53" s="171"/>
      <c r="GF53" s="171"/>
      <c r="GG53" s="171"/>
      <c r="GH53" s="171"/>
      <c r="GI53" s="171"/>
      <c r="GJ53" s="171"/>
      <c r="GK53" s="171"/>
      <c r="GL53" s="171"/>
      <c r="GM53" s="171"/>
      <c r="GN53" s="171"/>
      <c r="GO53" s="171"/>
      <c r="GP53" s="171"/>
      <c r="GQ53" s="171"/>
      <c r="GR53" s="171"/>
      <c r="GS53" s="171"/>
      <c r="GT53" s="171"/>
      <c r="GU53" s="171"/>
      <c r="GV53" s="171"/>
      <c r="GW53" s="171"/>
      <c r="GX53" s="171"/>
      <c r="GY53" s="171"/>
      <c r="GZ53" s="171"/>
      <c r="HA53" s="171"/>
      <c r="HB53" s="171"/>
      <c r="HC53" s="171"/>
      <c r="HD53" s="171"/>
      <c r="HE53" s="171"/>
      <c r="HF53" s="171"/>
      <c r="HG53" s="171"/>
      <c r="HH53" s="171"/>
      <c r="HI53" s="171"/>
      <c r="HJ53" s="171"/>
      <c r="HK53" s="171"/>
      <c r="HL53" s="171"/>
      <c r="HM53" s="171"/>
      <c r="HN53" s="171"/>
      <c r="HO53" s="171"/>
      <c r="HP53" s="171"/>
      <c r="HQ53" s="171"/>
      <c r="HR53" s="171"/>
      <c r="HS53" s="171"/>
      <c r="HT53" s="171"/>
      <c r="HU53" s="171"/>
    </row>
    <row r="54" spans="1:229" s="183" customFormat="1" ht="27.95" customHeight="1" x14ac:dyDescent="0.25">
      <c r="A54" s="160" t="s">
        <v>255</v>
      </c>
      <c r="B54" s="161">
        <f t="shared" si="7"/>
        <v>0</v>
      </c>
      <c r="C54" s="161">
        <f t="shared" si="8"/>
        <v>0</v>
      </c>
      <c r="D54" s="176">
        <f t="shared" si="4"/>
        <v>0</v>
      </c>
      <c r="E54" s="164">
        <v>0</v>
      </c>
      <c r="F54" s="164">
        <v>0</v>
      </c>
      <c r="G54" s="176">
        <f t="shared" si="5"/>
        <v>0</v>
      </c>
      <c r="H54" s="164">
        <v>0</v>
      </c>
      <c r="I54" s="164">
        <v>0</v>
      </c>
      <c r="J54" s="349">
        <f t="shared" si="6"/>
        <v>0</v>
      </c>
      <c r="K54" s="370">
        <v>0</v>
      </c>
      <c r="L54" s="164">
        <v>0</v>
      </c>
      <c r="M54" s="164">
        <v>0</v>
      </c>
      <c r="N54" s="209">
        <f t="shared" si="9"/>
        <v>0</v>
      </c>
      <c r="O54" s="173"/>
      <c r="P54" s="180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1"/>
      <c r="GG54" s="171"/>
      <c r="GH54" s="171"/>
      <c r="GI54" s="171"/>
      <c r="GJ54" s="171"/>
      <c r="GK54" s="171"/>
      <c r="GL54" s="171"/>
      <c r="GM54" s="171"/>
      <c r="GN54" s="171"/>
      <c r="GO54" s="171"/>
      <c r="GP54" s="171"/>
      <c r="GQ54" s="171"/>
      <c r="GR54" s="171"/>
      <c r="GS54" s="171"/>
      <c r="GT54" s="171"/>
      <c r="GU54" s="171"/>
      <c r="GV54" s="171"/>
      <c r="GW54" s="171"/>
      <c r="GX54" s="171"/>
      <c r="GY54" s="171"/>
      <c r="GZ54" s="171"/>
      <c r="HA54" s="171"/>
      <c r="HB54" s="171"/>
      <c r="HC54" s="171"/>
      <c r="HD54" s="171"/>
      <c r="HE54" s="171"/>
      <c r="HF54" s="171"/>
      <c r="HG54" s="171"/>
      <c r="HH54" s="171"/>
      <c r="HI54" s="171"/>
      <c r="HJ54" s="171"/>
      <c r="HK54" s="171"/>
      <c r="HL54" s="171"/>
      <c r="HM54" s="171"/>
      <c r="HN54" s="171"/>
      <c r="HO54" s="171"/>
      <c r="HP54" s="171"/>
      <c r="HQ54" s="171"/>
      <c r="HR54" s="171"/>
      <c r="HS54" s="171"/>
      <c r="HT54" s="171"/>
      <c r="HU54" s="171"/>
    </row>
    <row r="55" spans="1:229" s="183" customFormat="1" ht="27.95" customHeight="1" x14ac:dyDescent="0.25">
      <c r="A55" s="160" t="s">
        <v>239</v>
      </c>
      <c r="B55" s="161">
        <f t="shared" si="7"/>
        <v>59</v>
      </c>
      <c r="C55" s="161">
        <f t="shared" si="8"/>
        <v>19</v>
      </c>
      <c r="D55" s="176">
        <f t="shared" si="4"/>
        <v>78</v>
      </c>
      <c r="E55" s="164">
        <v>10</v>
      </c>
      <c r="F55" s="164">
        <v>3</v>
      </c>
      <c r="G55" s="176">
        <f t="shared" si="5"/>
        <v>13</v>
      </c>
      <c r="H55" s="164">
        <v>49</v>
      </c>
      <c r="I55" s="164">
        <v>16</v>
      </c>
      <c r="J55" s="349">
        <f t="shared" si="6"/>
        <v>65</v>
      </c>
      <c r="K55" s="370">
        <v>10</v>
      </c>
      <c r="L55" s="164">
        <v>52</v>
      </c>
      <c r="M55" s="164">
        <v>16</v>
      </c>
      <c r="N55" s="209">
        <f t="shared" si="9"/>
        <v>78</v>
      </c>
      <c r="O55" s="173"/>
      <c r="P55" s="180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171"/>
      <c r="FZ55" s="171"/>
      <c r="GA55" s="171"/>
      <c r="GB55" s="171"/>
      <c r="GC55" s="171"/>
      <c r="GD55" s="171"/>
      <c r="GE55" s="171"/>
      <c r="GF55" s="171"/>
      <c r="GG55" s="171"/>
      <c r="GH55" s="171"/>
      <c r="GI55" s="171"/>
      <c r="GJ55" s="171"/>
      <c r="GK55" s="171"/>
      <c r="GL55" s="171"/>
      <c r="GM55" s="171"/>
      <c r="GN55" s="171"/>
      <c r="GO55" s="171"/>
      <c r="GP55" s="171"/>
      <c r="GQ55" s="171"/>
      <c r="GR55" s="171"/>
      <c r="GS55" s="171"/>
      <c r="GT55" s="171"/>
      <c r="GU55" s="171"/>
      <c r="GV55" s="171"/>
      <c r="GW55" s="171"/>
      <c r="GX55" s="171"/>
      <c r="GY55" s="171"/>
      <c r="GZ55" s="171"/>
      <c r="HA55" s="171"/>
      <c r="HB55" s="171"/>
      <c r="HC55" s="171"/>
      <c r="HD55" s="171"/>
      <c r="HE55" s="171"/>
      <c r="HF55" s="171"/>
      <c r="HG55" s="171"/>
      <c r="HH55" s="171"/>
      <c r="HI55" s="171"/>
      <c r="HJ55" s="171"/>
      <c r="HK55" s="171"/>
      <c r="HL55" s="171"/>
      <c r="HM55" s="171"/>
      <c r="HN55" s="171"/>
      <c r="HO55" s="171"/>
      <c r="HP55" s="171"/>
      <c r="HQ55" s="171"/>
      <c r="HR55" s="171"/>
      <c r="HS55" s="171"/>
      <c r="HT55" s="171"/>
      <c r="HU55" s="171"/>
    </row>
    <row r="56" spans="1:229" s="183" customFormat="1" ht="27.95" customHeight="1" x14ac:dyDescent="0.25">
      <c r="A56" s="160" t="s">
        <v>241</v>
      </c>
      <c r="B56" s="161">
        <f t="shared" si="7"/>
        <v>6823</v>
      </c>
      <c r="C56" s="161">
        <f t="shared" si="8"/>
        <v>1413</v>
      </c>
      <c r="D56" s="206">
        <f t="shared" si="4"/>
        <v>8236</v>
      </c>
      <c r="E56" s="164">
        <v>0</v>
      </c>
      <c r="F56" s="164">
        <v>1</v>
      </c>
      <c r="G56" s="176">
        <f t="shared" si="5"/>
        <v>1</v>
      </c>
      <c r="H56" s="164">
        <v>6823</v>
      </c>
      <c r="I56" s="164">
        <v>1412</v>
      </c>
      <c r="J56" s="349">
        <f t="shared" si="6"/>
        <v>8235</v>
      </c>
      <c r="K56" s="370">
        <v>7821</v>
      </c>
      <c r="L56" s="164">
        <v>411</v>
      </c>
      <c r="M56" s="164">
        <v>4</v>
      </c>
      <c r="N56" s="209">
        <f t="shared" si="9"/>
        <v>8236</v>
      </c>
      <c r="O56" s="173"/>
      <c r="P56" s="180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171"/>
      <c r="FZ56" s="171"/>
      <c r="GA56" s="171"/>
      <c r="GB56" s="171"/>
      <c r="GC56" s="171"/>
      <c r="GD56" s="171"/>
      <c r="GE56" s="171"/>
      <c r="GF56" s="171"/>
      <c r="GG56" s="171"/>
      <c r="GH56" s="171"/>
      <c r="GI56" s="171"/>
      <c r="GJ56" s="171"/>
      <c r="GK56" s="171"/>
      <c r="GL56" s="171"/>
      <c r="GM56" s="171"/>
      <c r="GN56" s="171"/>
      <c r="GO56" s="171"/>
      <c r="GP56" s="171"/>
      <c r="GQ56" s="171"/>
      <c r="GR56" s="171"/>
      <c r="GS56" s="171"/>
      <c r="GT56" s="171"/>
      <c r="GU56" s="171"/>
      <c r="GV56" s="171"/>
      <c r="GW56" s="171"/>
      <c r="GX56" s="171"/>
      <c r="GY56" s="171"/>
      <c r="GZ56" s="171"/>
      <c r="HA56" s="171"/>
      <c r="HB56" s="171"/>
      <c r="HC56" s="171"/>
      <c r="HD56" s="171"/>
      <c r="HE56" s="171"/>
      <c r="HF56" s="171"/>
      <c r="HG56" s="171"/>
      <c r="HH56" s="171"/>
      <c r="HI56" s="171"/>
      <c r="HJ56" s="171"/>
      <c r="HK56" s="171"/>
      <c r="HL56" s="171"/>
      <c r="HM56" s="171"/>
      <c r="HN56" s="171"/>
      <c r="HO56" s="171"/>
      <c r="HP56" s="171"/>
      <c r="HQ56" s="171"/>
      <c r="HR56" s="171"/>
      <c r="HS56" s="171"/>
      <c r="HT56" s="171"/>
      <c r="HU56" s="171"/>
    </row>
    <row r="57" spans="1:229" s="410" customFormat="1" ht="27.95" customHeight="1" x14ac:dyDescent="0.25">
      <c r="A57" s="403" t="s">
        <v>252</v>
      </c>
      <c r="B57" s="404">
        <f t="shared" si="7"/>
        <v>3141</v>
      </c>
      <c r="C57" s="404">
        <f t="shared" si="8"/>
        <v>3138</v>
      </c>
      <c r="D57" s="405">
        <f t="shared" si="4"/>
        <v>6279</v>
      </c>
      <c r="E57" s="406">
        <v>3000</v>
      </c>
      <c r="F57" s="406">
        <v>3100</v>
      </c>
      <c r="G57" s="176">
        <f t="shared" si="5"/>
        <v>6100</v>
      </c>
      <c r="H57" s="406">
        <v>141</v>
      </c>
      <c r="I57" s="406">
        <v>38</v>
      </c>
      <c r="J57" s="349">
        <f t="shared" si="6"/>
        <v>179</v>
      </c>
      <c r="K57" s="407">
        <v>0</v>
      </c>
      <c r="L57" s="406">
        <v>6270</v>
      </c>
      <c r="M57" s="406">
        <v>9</v>
      </c>
      <c r="N57" s="209">
        <f t="shared" si="9"/>
        <v>6279</v>
      </c>
      <c r="O57" s="408"/>
      <c r="P57" s="40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269"/>
      <c r="CL57" s="269"/>
      <c r="CM57" s="269"/>
      <c r="CN57" s="269"/>
      <c r="CO57" s="269"/>
      <c r="CP57" s="269"/>
      <c r="CQ57" s="269"/>
      <c r="CR57" s="269"/>
      <c r="CS57" s="269"/>
      <c r="CT57" s="269"/>
      <c r="CU57" s="269"/>
      <c r="CV57" s="269"/>
      <c r="CW57" s="269"/>
      <c r="CX57" s="269"/>
      <c r="CY57" s="269"/>
      <c r="CZ57" s="269"/>
      <c r="DA57" s="269"/>
      <c r="DB57" s="269"/>
      <c r="DC57" s="269"/>
      <c r="DD57" s="269"/>
      <c r="DE57" s="269"/>
      <c r="DF57" s="269"/>
      <c r="DG57" s="269"/>
      <c r="DH57" s="269"/>
      <c r="DI57" s="269"/>
      <c r="DJ57" s="269"/>
      <c r="DK57" s="269"/>
      <c r="DL57" s="269"/>
      <c r="DM57" s="269"/>
      <c r="DN57" s="269"/>
      <c r="DO57" s="269"/>
      <c r="DP57" s="269"/>
      <c r="DQ57" s="269"/>
      <c r="DR57" s="269"/>
      <c r="DS57" s="269"/>
      <c r="DT57" s="269"/>
      <c r="DU57" s="269"/>
      <c r="DV57" s="269"/>
      <c r="DW57" s="269"/>
      <c r="DX57" s="269"/>
      <c r="DY57" s="269"/>
      <c r="DZ57" s="269"/>
      <c r="EA57" s="269"/>
      <c r="EB57" s="269"/>
      <c r="EC57" s="269"/>
      <c r="ED57" s="269"/>
      <c r="EE57" s="269"/>
      <c r="EF57" s="269"/>
      <c r="EG57" s="269"/>
      <c r="EH57" s="269"/>
      <c r="EI57" s="269"/>
      <c r="EJ57" s="269"/>
      <c r="EK57" s="269"/>
      <c r="EL57" s="269"/>
      <c r="EM57" s="269"/>
      <c r="EN57" s="269"/>
      <c r="EO57" s="269"/>
      <c r="EP57" s="269"/>
      <c r="EQ57" s="269"/>
      <c r="ER57" s="269"/>
      <c r="ES57" s="269"/>
      <c r="ET57" s="269"/>
      <c r="EU57" s="269"/>
      <c r="EV57" s="269"/>
      <c r="EW57" s="269"/>
      <c r="EX57" s="269"/>
      <c r="EY57" s="269"/>
      <c r="EZ57" s="269"/>
      <c r="FA57" s="269"/>
      <c r="FB57" s="269"/>
      <c r="FC57" s="269"/>
      <c r="FD57" s="269"/>
      <c r="FE57" s="269"/>
      <c r="FF57" s="269"/>
      <c r="FG57" s="269"/>
      <c r="FH57" s="269"/>
      <c r="FI57" s="269"/>
      <c r="FJ57" s="269"/>
      <c r="FK57" s="269"/>
      <c r="FL57" s="269"/>
      <c r="FM57" s="269"/>
      <c r="FN57" s="269"/>
      <c r="FO57" s="269"/>
      <c r="FP57" s="269"/>
      <c r="FQ57" s="269"/>
      <c r="FR57" s="269"/>
      <c r="FS57" s="269"/>
      <c r="FT57" s="269"/>
      <c r="FU57" s="269"/>
      <c r="FV57" s="269"/>
      <c r="FW57" s="269"/>
      <c r="FX57" s="269"/>
      <c r="FY57" s="269"/>
      <c r="FZ57" s="269"/>
      <c r="GA57" s="269"/>
      <c r="GB57" s="269"/>
      <c r="GC57" s="269"/>
      <c r="GD57" s="269"/>
      <c r="GE57" s="269"/>
      <c r="GF57" s="269"/>
      <c r="GG57" s="269"/>
      <c r="GH57" s="269"/>
      <c r="GI57" s="269"/>
      <c r="GJ57" s="269"/>
      <c r="GK57" s="269"/>
      <c r="GL57" s="269"/>
      <c r="GM57" s="269"/>
      <c r="GN57" s="269"/>
      <c r="GO57" s="269"/>
      <c r="GP57" s="269"/>
      <c r="GQ57" s="269"/>
      <c r="GR57" s="269"/>
      <c r="GS57" s="269"/>
      <c r="GT57" s="269"/>
      <c r="GU57" s="269"/>
      <c r="GV57" s="269"/>
      <c r="GW57" s="269"/>
      <c r="GX57" s="269"/>
      <c r="GY57" s="269"/>
      <c r="GZ57" s="269"/>
      <c r="HA57" s="269"/>
      <c r="HB57" s="269"/>
      <c r="HC57" s="269"/>
      <c r="HD57" s="269"/>
      <c r="HE57" s="269"/>
      <c r="HF57" s="269"/>
      <c r="HG57" s="269"/>
      <c r="HH57" s="269"/>
      <c r="HI57" s="269"/>
      <c r="HJ57" s="269"/>
      <c r="HK57" s="269"/>
      <c r="HL57" s="269"/>
      <c r="HM57" s="269"/>
      <c r="HN57" s="269"/>
      <c r="HO57" s="269"/>
      <c r="HP57" s="269"/>
      <c r="HQ57" s="269"/>
      <c r="HR57" s="269"/>
      <c r="HS57" s="269"/>
      <c r="HT57" s="269"/>
      <c r="HU57" s="269"/>
    </row>
    <row r="58" spans="1:229" s="183" customFormat="1" ht="27.95" customHeight="1" x14ac:dyDescent="0.25">
      <c r="A58" s="160" t="s">
        <v>246</v>
      </c>
      <c r="B58" s="161">
        <f t="shared" si="7"/>
        <v>26</v>
      </c>
      <c r="C58" s="161">
        <f t="shared" si="8"/>
        <v>11</v>
      </c>
      <c r="D58" s="176">
        <f t="shared" si="4"/>
        <v>37</v>
      </c>
      <c r="E58" s="164">
        <v>0</v>
      </c>
      <c r="F58" s="164">
        <v>0</v>
      </c>
      <c r="G58" s="176">
        <f t="shared" si="5"/>
        <v>0</v>
      </c>
      <c r="H58" s="164">
        <v>26</v>
      </c>
      <c r="I58" s="164">
        <v>11</v>
      </c>
      <c r="J58" s="349">
        <f t="shared" si="6"/>
        <v>37</v>
      </c>
      <c r="K58" s="370">
        <v>0</v>
      </c>
      <c r="L58" s="164">
        <v>19</v>
      </c>
      <c r="M58" s="164">
        <v>18</v>
      </c>
      <c r="N58" s="209">
        <f t="shared" si="9"/>
        <v>37</v>
      </c>
      <c r="O58" s="173"/>
      <c r="P58" s="180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1"/>
      <c r="HN58" s="171"/>
      <c r="HO58" s="171"/>
      <c r="HP58" s="171"/>
      <c r="HQ58" s="171"/>
      <c r="HR58" s="171"/>
      <c r="HS58" s="171"/>
      <c r="HT58" s="171"/>
      <c r="HU58" s="171"/>
    </row>
    <row r="59" spans="1:229" s="183" customFormat="1" ht="27.95" customHeight="1" x14ac:dyDescent="0.25">
      <c r="A59" s="160" t="s">
        <v>253</v>
      </c>
      <c r="B59" s="161">
        <f t="shared" si="7"/>
        <v>48132</v>
      </c>
      <c r="C59" s="161">
        <f t="shared" si="8"/>
        <v>15</v>
      </c>
      <c r="D59" s="206">
        <f t="shared" si="4"/>
        <v>48147</v>
      </c>
      <c r="E59" s="164">
        <v>48104</v>
      </c>
      <c r="F59" s="164">
        <v>4</v>
      </c>
      <c r="G59" s="176">
        <f t="shared" si="5"/>
        <v>48108</v>
      </c>
      <c r="H59" s="164">
        <v>28</v>
      </c>
      <c r="I59" s="164">
        <v>11</v>
      </c>
      <c r="J59" s="349">
        <f t="shared" si="6"/>
        <v>39</v>
      </c>
      <c r="K59" s="370">
        <v>48122</v>
      </c>
      <c r="L59" s="164">
        <v>21</v>
      </c>
      <c r="M59" s="164">
        <v>4</v>
      </c>
      <c r="N59" s="209">
        <f t="shared" si="9"/>
        <v>48147</v>
      </c>
      <c r="O59" s="173"/>
      <c r="P59" s="180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  <c r="GH59" s="171"/>
      <c r="GI59" s="171"/>
      <c r="GJ59" s="171"/>
      <c r="GK59" s="171"/>
      <c r="GL59" s="171"/>
      <c r="GM59" s="171"/>
      <c r="GN59" s="171"/>
      <c r="GO59" s="171"/>
      <c r="GP59" s="171"/>
      <c r="GQ59" s="171"/>
      <c r="GR59" s="171"/>
      <c r="GS59" s="171"/>
      <c r="GT59" s="171"/>
      <c r="GU59" s="171"/>
      <c r="GV59" s="171"/>
      <c r="GW59" s="171"/>
      <c r="GX59" s="171"/>
      <c r="GY59" s="171"/>
      <c r="GZ59" s="171"/>
      <c r="HA59" s="171"/>
      <c r="HB59" s="171"/>
      <c r="HC59" s="171"/>
      <c r="HD59" s="171"/>
      <c r="HE59" s="171"/>
      <c r="HF59" s="171"/>
      <c r="HG59" s="171"/>
      <c r="HH59" s="171"/>
      <c r="HI59" s="171"/>
      <c r="HJ59" s="171"/>
      <c r="HK59" s="171"/>
      <c r="HL59" s="171"/>
      <c r="HM59" s="171"/>
      <c r="HN59" s="171"/>
      <c r="HO59" s="171"/>
      <c r="HP59" s="171"/>
      <c r="HQ59" s="171"/>
      <c r="HR59" s="171"/>
      <c r="HS59" s="171"/>
      <c r="HT59" s="171"/>
      <c r="HU59" s="171"/>
    </row>
    <row r="60" spans="1:229" s="183" customFormat="1" ht="27.95" customHeight="1" x14ac:dyDescent="0.25">
      <c r="A60" s="160" t="s">
        <v>251</v>
      </c>
      <c r="B60" s="161">
        <f t="shared" si="7"/>
        <v>105</v>
      </c>
      <c r="C60" s="161">
        <f t="shared" si="8"/>
        <v>53</v>
      </c>
      <c r="D60" s="176">
        <f t="shared" si="4"/>
        <v>158</v>
      </c>
      <c r="E60" s="164">
        <v>28</v>
      </c>
      <c r="F60" s="164">
        <v>25</v>
      </c>
      <c r="G60" s="176">
        <f t="shared" si="5"/>
        <v>53</v>
      </c>
      <c r="H60" s="164">
        <v>77</v>
      </c>
      <c r="I60" s="164">
        <v>28</v>
      </c>
      <c r="J60" s="349">
        <f t="shared" si="6"/>
        <v>105</v>
      </c>
      <c r="K60" s="370">
        <v>99</v>
      </c>
      <c r="L60" s="164">
        <v>21</v>
      </c>
      <c r="M60" s="164">
        <v>38</v>
      </c>
      <c r="N60" s="209">
        <f t="shared" si="9"/>
        <v>158</v>
      </c>
      <c r="O60" s="173"/>
      <c r="P60" s="180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1"/>
      <c r="GD60" s="171"/>
      <c r="GE60" s="171"/>
      <c r="GF60" s="171"/>
      <c r="GG60" s="171"/>
      <c r="GH60" s="171"/>
      <c r="GI60" s="171"/>
      <c r="GJ60" s="171"/>
      <c r="GK60" s="171"/>
      <c r="GL60" s="171"/>
      <c r="GM60" s="171"/>
      <c r="GN60" s="171"/>
      <c r="GO60" s="171"/>
      <c r="GP60" s="171"/>
      <c r="GQ60" s="171"/>
      <c r="GR60" s="171"/>
      <c r="GS60" s="171"/>
      <c r="GT60" s="171"/>
      <c r="GU60" s="171"/>
      <c r="GV60" s="171"/>
      <c r="GW60" s="171"/>
      <c r="GX60" s="171"/>
      <c r="GY60" s="171"/>
      <c r="GZ60" s="171"/>
      <c r="HA60" s="171"/>
      <c r="HB60" s="171"/>
      <c r="HC60" s="171"/>
      <c r="HD60" s="171"/>
      <c r="HE60" s="171"/>
      <c r="HF60" s="171"/>
      <c r="HG60" s="171"/>
      <c r="HH60" s="171"/>
      <c r="HI60" s="171"/>
      <c r="HJ60" s="171"/>
      <c r="HK60" s="171"/>
      <c r="HL60" s="171"/>
      <c r="HM60" s="171"/>
      <c r="HN60" s="171"/>
      <c r="HO60" s="171"/>
      <c r="HP60" s="171"/>
      <c r="HQ60" s="171"/>
      <c r="HR60" s="171"/>
      <c r="HS60" s="171"/>
      <c r="HT60" s="171"/>
      <c r="HU60" s="171"/>
    </row>
    <row r="61" spans="1:229" s="183" customFormat="1" ht="27.95" customHeight="1" x14ac:dyDescent="0.25">
      <c r="A61" s="160" t="s">
        <v>242</v>
      </c>
      <c r="B61" s="161">
        <f t="shared" si="7"/>
        <v>21</v>
      </c>
      <c r="C61" s="161">
        <f t="shared" si="8"/>
        <v>15</v>
      </c>
      <c r="D61" s="176">
        <f t="shared" si="4"/>
        <v>36</v>
      </c>
      <c r="E61" s="164">
        <v>0</v>
      </c>
      <c r="F61" s="164">
        <v>0</v>
      </c>
      <c r="G61" s="176">
        <f t="shared" si="5"/>
        <v>0</v>
      </c>
      <c r="H61" s="164">
        <v>21</v>
      </c>
      <c r="I61" s="164">
        <v>15</v>
      </c>
      <c r="J61" s="349">
        <f t="shared" si="6"/>
        <v>36</v>
      </c>
      <c r="K61" s="370">
        <v>0</v>
      </c>
      <c r="L61" s="164">
        <v>0</v>
      </c>
      <c r="M61" s="164">
        <v>36</v>
      </c>
      <c r="N61" s="209">
        <f t="shared" si="9"/>
        <v>36</v>
      </c>
      <c r="O61" s="173"/>
      <c r="P61" s="180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  <c r="FQ61" s="171"/>
      <c r="FR61" s="171"/>
      <c r="FS61" s="171"/>
      <c r="FT61" s="171"/>
      <c r="FU61" s="171"/>
      <c r="FV61" s="171"/>
      <c r="FW61" s="171"/>
      <c r="FX61" s="171"/>
      <c r="FY61" s="171"/>
      <c r="FZ61" s="171"/>
      <c r="GA61" s="171"/>
      <c r="GB61" s="171"/>
      <c r="GC61" s="171"/>
      <c r="GD61" s="171"/>
      <c r="GE61" s="171"/>
      <c r="GF61" s="171"/>
      <c r="GG61" s="171"/>
      <c r="GH61" s="171"/>
      <c r="GI61" s="171"/>
      <c r="GJ61" s="171"/>
      <c r="GK61" s="171"/>
      <c r="GL61" s="171"/>
      <c r="GM61" s="171"/>
      <c r="GN61" s="171"/>
      <c r="GO61" s="171"/>
      <c r="GP61" s="171"/>
      <c r="GQ61" s="171"/>
      <c r="GR61" s="171"/>
      <c r="GS61" s="171"/>
      <c r="GT61" s="171"/>
      <c r="GU61" s="171"/>
      <c r="GV61" s="171"/>
      <c r="GW61" s="171"/>
      <c r="GX61" s="171"/>
      <c r="GY61" s="171"/>
      <c r="GZ61" s="171"/>
      <c r="HA61" s="171"/>
      <c r="HB61" s="171"/>
      <c r="HC61" s="171"/>
      <c r="HD61" s="171"/>
      <c r="HE61" s="171"/>
      <c r="HF61" s="171"/>
      <c r="HG61" s="171"/>
      <c r="HH61" s="171"/>
      <c r="HI61" s="171"/>
      <c r="HJ61" s="171"/>
      <c r="HK61" s="171"/>
      <c r="HL61" s="171"/>
      <c r="HM61" s="171"/>
      <c r="HN61" s="171"/>
      <c r="HO61" s="171"/>
      <c r="HP61" s="171"/>
      <c r="HQ61" s="171"/>
      <c r="HR61" s="171"/>
      <c r="HS61" s="171"/>
      <c r="HT61" s="171"/>
      <c r="HU61" s="171"/>
    </row>
    <row r="62" spans="1:229" s="183" customFormat="1" ht="27.95" customHeight="1" thickBot="1" x14ac:dyDescent="0.3">
      <c r="A62" s="172" t="s">
        <v>247</v>
      </c>
      <c r="B62" s="167">
        <f t="shared" si="7"/>
        <v>41</v>
      </c>
      <c r="C62" s="167">
        <f t="shared" si="8"/>
        <v>37</v>
      </c>
      <c r="D62" s="178">
        <f t="shared" si="4"/>
        <v>78</v>
      </c>
      <c r="E62" s="168">
        <v>3</v>
      </c>
      <c r="F62" s="168">
        <v>24</v>
      </c>
      <c r="G62" s="178">
        <f>SUM(E62:F62)</f>
        <v>27</v>
      </c>
      <c r="H62" s="168">
        <v>38</v>
      </c>
      <c r="I62" s="168">
        <v>13</v>
      </c>
      <c r="J62" s="351">
        <f>SUM(H62:I62)</f>
        <v>51</v>
      </c>
      <c r="K62" s="377">
        <v>30</v>
      </c>
      <c r="L62" s="168">
        <v>37</v>
      </c>
      <c r="M62" s="168">
        <v>11</v>
      </c>
      <c r="N62" s="212">
        <f t="shared" si="9"/>
        <v>78</v>
      </c>
      <c r="O62" s="173"/>
      <c r="P62" s="180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1"/>
      <c r="EE62" s="171"/>
      <c r="EF62" s="171"/>
      <c r="EG62" s="171"/>
      <c r="EH62" s="171"/>
      <c r="EI62" s="171"/>
      <c r="EJ62" s="171"/>
      <c r="EK62" s="171"/>
      <c r="EL62" s="171"/>
      <c r="EM62" s="171"/>
      <c r="EN62" s="171"/>
      <c r="EO62" s="171"/>
      <c r="EP62" s="171"/>
      <c r="EQ62" s="171"/>
      <c r="ER62" s="171"/>
      <c r="ES62" s="171"/>
      <c r="ET62" s="171"/>
      <c r="EU62" s="171"/>
      <c r="EV62" s="171"/>
      <c r="EW62" s="171"/>
      <c r="EX62" s="171"/>
      <c r="EY62" s="171"/>
      <c r="EZ62" s="171"/>
      <c r="FA62" s="171"/>
      <c r="FB62" s="171"/>
      <c r="FC62" s="171"/>
      <c r="FD62" s="171"/>
      <c r="FE62" s="171"/>
      <c r="FF62" s="171"/>
      <c r="FG62" s="171"/>
      <c r="FH62" s="171"/>
      <c r="FI62" s="171"/>
      <c r="FJ62" s="171"/>
      <c r="FK62" s="171"/>
      <c r="FL62" s="171"/>
      <c r="FM62" s="171"/>
      <c r="FN62" s="171"/>
      <c r="FO62" s="171"/>
      <c r="FP62" s="171"/>
      <c r="FQ62" s="171"/>
      <c r="FR62" s="171"/>
      <c r="FS62" s="171"/>
      <c r="FT62" s="171"/>
      <c r="FU62" s="171"/>
      <c r="FV62" s="171"/>
      <c r="FW62" s="171"/>
      <c r="FX62" s="171"/>
      <c r="FY62" s="171"/>
      <c r="FZ62" s="171"/>
      <c r="GA62" s="171"/>
      <c r="GB62" s="171"/>
      <c r="GC62" s="171"/>
      <c r="GD62" s="171"/>
      <c r="GE62" s="171"/>
      <c r="GF62" s="171"/>
      <c r="GG62" s="171"/>
      <c r="GH62" s="171"/>
      <c r="GI62" s="171"/>
      <c r="GJ62" s="171"/>
      <c r="GK62" s="171"/>
      <c r="GL62" s="171"/>
      <c r="GM62" s="171"/>
      <c r="GN62" s="171"/>
      <c r="GO62" s="171"/>
      <c r="GP62" s="171"/>
      <c r="GQ62" s="171"/>
      <c r="GR62" s="171"/>
      <c r="GS62" s="171"/>
      <c r="GT62" s="171"/>
      <c r="GU62" s="171"/>
      <c r="GV62" s="171"/>
      <c r="GW62" s="171"/>
      <c r="GX62" s="171"/>
      <c r="GY62" s="171"/>
      <c r="GZ62" s="171"/>
      <c r="HA62" s="171"/>
      <c r="HB62" s="171"/>
      <c r="HC62" s="171"/>
      <c r="HD62" s="171"/>
      <c r="HE62" s="171"/>
      <c r="HF62" s="171"/>
      <c r="HG62" s="171"/>
      <c r="HH62" s="171"/>
      <c r="HI62" s="171"/>
      <c r="HJ62" s="171"/>
      <c r="HK62" s="171"/>
      <c r="HL62" s="171"/>
      <c r="HM62" s="171"/>
      <c r="HN62" s="171"/>
      <c r="HO62" s="171"/>
      <c r="HP62" s="171"/>
      <c r="HQ62" s="171"/>
      <c r="HR62" s="171"/>
      <c r="HS62" s="171"/>
      <c r="HT62" s="171"/>
      <c r="HU62" s="171"/>
    </row>
    <row r="63" spans="1:229" s="183" customFormat="1" ht="27.95" customHeight="1" x14ac:dyDescent="0.2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1"/>
      <c r="FL63" s="171"/>
      <c r="FM63" s="171"/>
      <c r="FN63" s="171"/>
      <c r="FO63" s="171"/>
      <c r="FP63" s="171"/>
      <c r="FQ63" s="171"/>
      <c r="FR63" s="171"/>
      <c r="FS63" s="171"/>
      <c r="FT63" s="171"/>
      <c r="FU63" s="171"/>
      <c r="FV63" s="171"/>
      <c r="FW63" s="171"/>
      <c r="FX63" s="171"/>
      <c r="FY63" s="171"/>
      <c r="FZ63" s="171"/>
      <c r="GA63" s="171"/>
      <c r="GB63" s="171"/>
      <c r="GC63" s="171"/>
      <c r="GD63" s="171"/>
      <c r="GE63" s="171"/>
      <c r="GF63" s="171"/>
      <c r="GG63" s="171"/>
      <c r="GH63" s="171"/>
      <c r="GI63" s="171"/>
      <c r="GJ63" s="171"/>
      <c r="GK63" s="171"/>
      <c r="GL63" s="171"/>
      <c r="GM63" s="171"/>
      <c r="GN63" s="171"/>
      <c r="GO63" s="171"/>
      <c r="GP63" s="171"/>
      <c r="GQ63" s="171"/>
      <c r="GR63" s="171"/>
      <c r="GS63" s="171"/>
      <c r="GT63" s="171"/>
      <c r="GU63" s="171"/>
      <c r="GV63" s="171"/>
      <c r="GW63" s="171"/>
      <c r="GX63" s="171"/>
      <c r="GY63" s="171"/>
      <c r="GZ63" s="171"/>
      <c r="HA63" s="171"/>
      <c r="HB63" s="171"/>
      <c r="HC63" s="171"/>
      <c r="HD63" s="171"/>
      <c r="HE63" s="171"/>
      <c r="HF63" s="171"/>
      <c r="HG63" s="171"/>
      <c r="HH63" s="171"/>
      <c r="HI63" s="171"/>
      <c r="HJ63" s="171"/>
      <c r="HK63" s="171"/>
      <c r="HL63" s="171"/>
      <c r="HM63" s="171"/>
      <c r="HN63" s="171"/>
      <c r="HO63" s="171"/>
      <c r="HP63" s="171"/>
      <c r="HQ63" s="171"/>
      <c r="HR63" s="171"/>
      <c r="HS63" s="171"/>
      <c r="HT63" s="171"/>
      <c r="HU63" s="171"/>
    </row>
    <row r="64" spans="1:229" s="183" customFormat="1" ht="20.25" x14ac:dyDescent="0.2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  <c r="FQ64" s="171"/>
      <c r="FR64" s="171"/>
      <c r="FS64" s="171"/>
      <c r="FT64" s="171"/>
      <c r="FU64" s="171"/>
      <c r="FV64" s="171"/>
      <c r="FW64" s="171"/>
      <c r="FX64" s="171"/>
      <c r="FY64" s="171"/>
      <c r="FZ64" s="171"/>
      <c r="GA64" s="171"/>
      <c r="GB64" s="171"/>
      <c r="GC64" s="171"/>
      <c r="GD64" s="171"/>
      <c r="GE64" s="171"/>
      <c r="GF64" s="171"/>
      <c r="GG64" s="171"/>
      <c r="GH64" s="171"/>
      <c r="GI64" s="171"/>
      <c r="GJ64" s="171"/>
      <c r="GK64" s="171"/>
      <c r="GL64" s="171"/>
      <c r="GM64" s="171"/>
      <c r="GN64" s="171"/>
      <c r="GO64" s="171"/>
      <c r="GP64" s="171"/>
      <c r="GQ64" s="171"/>
      <c r="GR64" s="171"/>
      <c r="GS64" s="171"/>
      <c r="GT64" s="171"/>
      <c r="GU64" s="171"/>
      <c r="GV64" s="171"/>
      <c r="GW64" s="171"/>
      <c r="GX64" s="171"/>
      <c r="GY64" s="171"/>
      <c r="GZ64" s="171"/>
      <c r="HA64" s="171"/>
      <c r="HB64" s="171"/>
      <c r="HC64" s="171"/>
      <c r="HD64" s="171"/>
      <c r="HE64" s="171"/>
      <c r="HF64" s="171"/>
      <c r="HG64" s="171"/>
      <c r="HH64" s="171"/>
      <c r="HI64" s="171"/>
      <c r="HJ64" s="171"/>
      <c r="HK64" s="171"/>
      <c r="HL64" s="171"/>
      <c r="HM64" s="171"/>
      <c r="HN64" s="171"/>
      <c r="HO64" s="171"/>
      <c r="HP64" s="171"/>
      <c r="HQ64" s="171"/>
      <c r="HR64" s="171"/>
      <c r="HS64" s="171"/>
      <c r="HT64" s="171"/>
      <c r="HU64" s="171"/>
    </row>
    <row r="65" spans="1:229" s="183" customFormat="1" ht="20.25" x14ac:dyDescent="0.2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  <c r="GO65" s="171"/>
      <c r="GP65" s="171"/>
      <c r="GQ65" s="171"/>
      <c r="GR65" s="171"/>
      <c r="GS65" s="171"/>
      <c r="GT65" s="171"/>
      <c r="GU65" s="171"/>
      <c r="GV65" s="171"/>
      <c r="GW65" s="171"/>
      <c r="GX65" s="171"/>
      <c r="GY65" s="171"/>
      <c r="GZ65" s="171"/>
      <c r="HA65" s="171"/>
      <c r="HB65" s="171"/>
      <c r="HC65" s="171"/>
      <c r="HD65" s="171"/>
      <c r="HE65" s="171"/>
      <c r="HF65" s="171"/>
      <c r="HG65" s="171"/>
      <c r="HH65" s="171"/>
      <c r="HI65" s="171"/>
      <c r="HJ65" s="171"/>
      <c r="HK65" s="171"/>
      <c r="HL65" s="171"/>
      <c r="HM65" s="171"/>
      <c r="HN65" s="171"/>
      <c r="HO65" s="171"/>
      <c r="HP65" s="171"/>
      <c r="HQ65" s="171"/>
      <c r="HR65" s="171"/>
      <c r="HS65" s="171"/>
      <c r="HT65" s="171"/>
      <c r="HU65" s="171"/>
    </row>
    <row r="66" spans="1:229" s="183" customFormat="1" ht="20.25" x14ac:dyDescent="0.2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171"/>
      <c r="GB66" s="171"/>
      <c r="GC66" s="171"/>
      <c r="GD66" s="171"/>
      <c r="GE66" s="171"/>
      <c r="GF66" s="171"/>
      <c r="GG66" s="171"/>
      <c r="GH66" s="171"/>
      <c r="GI66" s="171"/>
      <c r="GJ66" s="171"/>
      <c r="GK66" s="171"/>
      <c r="GL66" s="171"/>
      <c r="GM66" s="171"/>
      <c r="GN66" s="171"/>
      <c r="GO66" s="171"/>
      <c r="GP66" s="171"/>
      <c r="GQ66" s="171"/>
      <c r="GR66" s="171"/>
      <c r="GS66" s="171"/>
      <c r="GT66" s="171"/>
      <c r="GU66" s="171"/>
      <c r="GV66" s="171"/>
      <c r="GW66" s="171"/>
      <c r="GX66" s="171"/>
      <c r="GY66" s="171"/>
      <c r="GZ66" s="171"/>
      <c r="HA66" s="171"/>
      <c r="HB66" s="171"/>
      <c r="HC66" s="171"/>
      <c r="HD66" s="171"/>
      <c r="HE66" s="171"/>
      <c r="HF66" s="171"/>
      <c r="HG66" s="171"/>
      <c r="HH66" s="171"/>
      <c r="HI66" s="171"/>
      <c r="HJ66" s="171"/>
      <c r="HK66" s="171"/>
      <c r="HL66" s="171"/>
      <c r="HM66" s="171"/>
      <c r="HN66" s="171"/>
      <c r="HO66" s="171"/>
      <c r="HP66" s="171"/>
      <c r="HQ66" s="171"/>
      <c r="HR66" s="171"/>
      <c r="HS66" s="171"/>
      <c r="HT66" s="171"/>
      <c r="HU66" s="171"/>
    </row>
    <row r="67" spans="1:229" s="183" customFormat="1" ht="20.25" x14ac:dyDescent="0.2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1"/>
      <c r="FL67" s="171"/>
      <c r="FM67" s="171"/>
      <c r="FN67" s="171"/>
      <c r="FO67" s="171"/>
      <c r="FP67" s="171"/>
      <c r="FQ67" s="171"/>
      <c r="FR67" s="171"/>
      <c r="FS67" s="171"/>
      <c r="FT67" s="171"/>
      <c r="FU67" s="171"/>
      <c r="FV67" s="171"/>
      <c r="FW67" s="171"/>
      <c r="FX67" s="171"/>
      <c r="FY67" s="171"/>
      <c r="FZ67" s="171"/>
      <c r="GA67" s="171"/>
      <c r="GB67" s="171"/>
      <c r="GC67" s="171"/>
      <c r="GD67" s="171"/>
      <c r="GE67" s="171"/>
      <c r="GF67" s="171"/>
      <c r="GG67" s="171"/>
      <c r="GH67" s="171"/>
      <c r="GI67" s="171"/>
      <c r="GJ67" s="171"/>
      <c r="GK67" s="171"/>
      <c r="GL67" s="171"/>
      <c r="GM67" s="171"/>
      <c r="GN67" s="171"/>
      <c r="GO67" s="171"/>
      <c r="GP67" s="171"/>
      <c r="GQ67" s="171"/>
      <c r="GR67" s="171"/>
      <c r="GS67" s="171"/>
      <c r="GT67" s="171"/>
      <c r="GU67" s="171"/>
      <c r="GV67" s="171"/>
      <c r="GW67" s="171"/>
      <c r="GX67" s="171"/>
      <c r="GY67" s="171"/>
      <c r="GZ67" s="171"/>
      <c r="HA67" s="171"/>
      <c r="HB67" s="171"/>
      <c r="HC67" s="171"/>
      <c r="HD67" s="171"/>
      <c r="HE67" s="171"/>
      <c r="HF67" s="171"/>
      <c r="HG67" s="171"/>
      <c r="HH67" s="171"/>
      <c r="HI67" s="171"/>
      <c r="HJ67" s="171"/>
      <c r="HK67" s="171"/>
      <c r="HL67" s="171"/>
      <c r="HM67" s="171"/>
      <c r="HN67" s="171"/>
      <c r="HO67" s="171"/>
      <c r="HP67" s="171"/>
      <c r="HQ67" s="171"/>
      <c r="HR67" s="171"/>
      <c r="HS67" s="171"/>
      <c r="HT67" s="171"/>
      <c r="HU67" s="171"/>
    </row>
    <row r="68" spans="1:229" s="183" customFormat="1" ht="20.25" x14ac:dyDescent="0.2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71"/>
      <c r="DX68" s="171"/>
      <c r="DY68" s="171"/>
      <c r="DZ68" s="171"/>
      <c r="EA68" s="171"/>
      <c r="EB68" s="171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1"/>
      <c r="EN68" s="171"/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  <c r="FQ68" s="171"/>
      <c r="FR68" s="171"/>
      <c r="FS68" s="171"/>
      <c r="FT68" s="171"/>
      <c r="FU68" s="171"/>
      <c r="FV68" s="171"/>
      <c r="FW68" s="171"/>
      <c r="FX68" s="171"/>
      <c r="FY68" s="171"/>
      <c r="FZ68" s="171"/>
      <c r="GA68" s="171"/>
      <c r="GB68" s="171"/>
      <c r="GC68" s="171"/>
      <c r="GD68" s="171"/>
      <c r="GE68" s="171"/>
      <c r="GF68" s="171"/>
      <c r="GG68" s="171"/>
      <c r="GH68" s="171"/>
      <c r="GI68" s="171"/>
      <c r="GJ68" s="171"/>
      <c r="GK68" s="171"/>
      <c r="GL68" s="171"/>
      <c r="GM68" s="171"/>
      <c r="GN68" s="171"/>
      <c r="GO68" s="171"/>
      <c r="GP68" s="171"/>
      <c r="GQ68" s="171"/>
      <c r="GR68" s="171"/>
      <c r="GS68" s="171"/>
      <c r="GT68" s="171"/>
      <c r="GU68" s="171"/>
      <c r="GV68" s="171"/>
      <c r="GW68" s="171"/>
      <c r="GX68" s="171"/>
      <c r="GY68" s="171"/>
      <c r="GZ68" s="171"/>
      <c r="HA68" s="171"/>
      <c r="HB68" s="171"/>
      <c r="HC68" s="171"/>
      <c r="HD68" s="171"/>
      <c r="HE68" s="171"/>
      <c r="HF68" s="171"/>
      <c r="HG68" s="171"/>
      <c r="HH68" s="171"/>
      <c r="HI68" s="171"/>
      <c r="HJ68" s="171"/>
      <c r="HK68" s="171"/>
      <c r="HL68" s="171"/>
      <c r="HM68" s="171"/>
      <c r="HN68" s="171"/>
      <c r="HO68" s="171"/>
      <c r="HP68" s="171"/>
      <c r="HQ68" s="171"/>
      <c r="HR68" s="171"/>
      <c r="HS68" s="171"/>
      <c r="HT68" s="171"/>
      <c r="HU68" s="171"/>
    </row>
    <row r="69" spans="1:229" s="183" customFormat="1" ht="20.25" x14ac:dyDescent="0.2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  <c r="FW69" s="171"/>
      <c r="FX69" s="171"/>
      <c r="FY69" s="171"/>
      <c r="FZ69" s="171"/>
      <c r="GA69" s="171"/>
      <c r="GB69" s="171"/>
      <c r="GC69" s="171"/>
      <c r="GD69" s="171"/>
      <c r="GE69" s="171"/>
      <c r="GF69" s="171"/>
      <c r="GG69" s="171"/>
      <c r="GH69" s="171"/>
      <c r="GI69" s="171"/>
      <c r="GJ69" s="171"/>
      <c r="GK69" s="171"/>
      <c r="GL69" s="171"/>
      <c r="GM69" s="171"/>
      <c r="GN69" s="171"/>
      <c r="GO69" s="171"/>
      <c r="GP69" s="171"/>
      <c r="GQ69" s="171"/>
      <c r="GR69" s="171"/>
      <c r="GS69" s="171"/>
      <c r="GT69" s="171"/>
      <c r="GU69" s="171"/>
      <c r="GV69" s="171"/>
      <c r="GW69" s="171"/>
      <c r="GX69" s="171"/>
      <c r="GY69" s="171"/>
      <c r="GZ69" s="171"/>
      <c r="HA69" s="171"/>
      <c r="HB69" s="171"/>
      <c r="HC69" s="171"/>
      <c r="HD69" s="171"/>
      <c r="HE69" s="171"/>
      <c r="HF69" s="171"/>
      <c r="HG69" s="171"/>
      <c r="HH69" s="171"/>
      <c r="HI69" s="171"/>
      <c r="HJ69" s="171"/>
      <c r="HK69" s="171"/>
      <c r="HL69" s="171"/>
      <c r="HM69" s="171"/>
      <c r="HN69" s="171"/>
      <c r="HO69" s="171"/>
      <c r="HP69" s="171"/>
      <c r="HQ69" s="171"/>
      <c r="HR69" s="171"/>
      <c r="HS69" s="171"/>
      <c r="HT69" s="171"/>
      <c r="HU69" s="171"/>
    </row>
    <row r="70" spans="1:229" s="183" customFormat="1" ht="20.25" x14ac:dyDescent="0.25">
      <c r="A70" s="171"/>
      <c r="B70" s="171"/>
      <c r="C70" s="171"/>
      <c r="D70" s="171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1"/>
      <c r="FL70" s="171"/>
      <c r="FM70" s="171"/>
      <c r="FN70" s="171"/>
      <c r="FO70" s="171"/>
      <c r="FP70" s="171"/>
      <c r="FQ70" s="171"/>
      <c r="FR70" s="171"/>
      <c r="FS70" s="171"/>
      <c r="FT70" s="171"/>
      <c r="FU70" s="171"/>
      <c r="FV70" s="171"/>
      <c r="FW70" s="171"/>
      <c r="FX70" s="171"/>
      <c r="FY70" s="171"/>
      <c r="FZ70" s="171"/>
      <c r="GA70" s="171"/>
      <c r="GB70" s="171"/>
      <c r="GC70" s="171"/>
      <c r="GD70" s="171"/>
      <c r="GE70" s="171"/>
      <c r="GF70" s="171"/>
      <c r="GG70" s="171"/>
      <c r="GH70" s="171"/>
      <c r="GI70" s="171"/>
      <c r="GJ70" s="171"/>
      <c r="GK70" s="171"/>
      <c r="GL70" s="171"/>
      <c r="GM70" s="171"/>
      <c r="GN70" s="171"/>
      <c r="GO70" s="171"/>
      <c r="GP70" s="171"/>
      <c r="GQ70" s="171"/>
      <c r="GR70" s="171"/>
      <c r="GS70" s="171"/>
      <c r="GT70" s="171"/>
      <c r="GU70" s="171"/>
      <c r="GV70" s="171"/>
      <c r="GW70" s="171"/>
      <c r="GX70" s="171"/>
      <c r="GY70" s="171"/>
      <c r="GZ70" s="171"/>
      <c r="HA70" s="171"/>
      <c r="HB70" s="171"/>
      <c r="HC70" s="171"/>
      <c r="HD70" s="171"/>
      <c r="HE70" s="171"/>
      <c r="HF70" s="171"/>
      <c r="HG70" s="171"/>
      <c r="HH70" s="171"/>
      <c r="HI70" s="171"/>
      <c r="HJ70" s="171"/>
      <c r="HK70" s="171"/>
      <c r="HL70" s="171"/>
      <c r="HM70" s="171"/>
      <c r="HN70" s="171"/>
      <c r="HO70" s="171"/>
      <c r="HP70" s="171"/>
      <c r="HQ70" s="171"/>
      <c r="HR70" s="171"/>
      <c r="HS70" s="171"/>
      <c r="HT70" s="171"/>
      <c r="HU70" s="171"/>
    </row>
  </sheetData>
  <mergeCells count="20">
    <mergeCell ref="M45:M46"/>
    <mergeCell ref="N45:N46"/>
    <mergeCell ref="A43:F43"/>
    <mergeCell ref="L43:N43"/>
    <mergeCell ref="A44:A46"/>
    <mergeCell ref="B44:J44"/>
    <mergeCell ref="K44:N44"/>
    <mergeCell ref="B45:D45"/>
    <mergeCell ref="E45:G45"/>
    <mergeCell ref="H45:J45"/>
    <mergeCell ref="K45:K46"/>
    <mergeCell ref="L45:L46"/>
    <mergeCell ref="A1:M1"/>
    <mergeCell ref="A22:C22"/>
    <mergeCell ref="A23:E23"/>
    <mergeCell ref="M23:O23"/>
    <mergeCell ref="A2:C2"/>
    <mergeCell ref="A3:E3"/>
    <mergeCell ref="M3:O3"/>
    <mergeCell ref="A21:O21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B275"/>
  <sheetViews>
    <sheetView showGridLines="0" zoomScale="70" zoomScaleNormal="70" workbookViewId="0">
      <selection activeCell="F12" sqref="F12"/>
    </sheetView>
  </sheetViews>
  <sheetFormatPr defaultColWidth="9.109375" defaultRowHeight="14.25" x14ac:dyDescent="0.15"/>
  <cols>
    <col min="1" max="21" width="16" style="1" customWidth="1"/>
    <col min="22" max="236" width="9.109375" style="1"/>
  </cols>
  <sheetData>
    <row r="1" spans="1:17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7" ht="39.950000000000003" customHeight="1" x14ac:dyDescent="0.15">
      <c r="A2" s="489" t="s">
        <v>323</v>
      </c>
      <c r="B2" s="489"/>
      <c r="C2" s="489"/>
      <c r="D2" s="51"/>
    </row>
    <row r="3" spans="1:17" ht="39.950000000000003" customHeight="1" x14ac:dyDescent="0.25">
      <c r="A3" s="486" t="s">
        <v>63</v>
      </c>
      <c r="B3" s="486"/>
      <c r="C3" s="486"/>
      <c r="D3" s="486"/>
      <c r="E3" s="486"/>
      <c r="F3" s="486"/>
      <c r="G3" s="486"/>
      <c r="H3" s="171"/>
      <c r="I3" s="182"/>
      <c r="J3" s="171"/>
      <c r="K3" s="171"/>
      <c r="L3" s="171"/>
      <c r="M3" s="171"/>
      <c r="N3" s="171"/>
      <c r="O3" s="171"/>
      <c r="P3" s="171"/>
      <c r="Q3" s="171"/>
    </row>
    <row r="4" spans="1:17" ht="30" customHeight="1" x14ac:dyDescent="0.15">
      <c r="A4" s="502" t="s">
        <v>216</v>
      </c>
      <c r="B4" s="500" t="s">
        <v>19</v>
      </c>
      <c r="C4" s="500"/>
      <c r="D4" s="500"/>
      <c r="E4" s="500"/>
      <c r="F4" s="500"/>
      <c r="G4" s="500"/>
      <c r="H4" s="500"/>
      <c r="I4" s="501"/>
      <c r="J4" s="547" t="s">
        <v>177</v>
      </c>
      <c r="K4" s="512"/>
      <c r="L4" s="512"/>
      <c r="M4" s="512"/>
      <c r="N4" s="512"/>
      <c r="O4" s="512"/>
      <c r="P4" s="512"/>
      <c r="Q4" s="548"/>
    </row>
    <row r="5" spans="1:17" ht="45.95" customHeight="1" x14ac:dyDescent="0.15">
      <c r="A5" s="503"/>
      <c r="B5" s="174" t="s">
        <v>234</v>
      </c>
      <c r="C5" s="174" t="s">
        <v>190</v>
      </c>
      <c r="D5" s="174" t="s">
        <v>87</v>
      </c>
      <c r="E5" s="322" t="s">
        <v>77</v>
      </c>
      <c r="F5" s="322" t="s">
        <v>135</v>
      </c>
      <c r="G5" s="322" t="s">
        <v>133</v>
      </c>
      <c r="H5" s="322" t="s">
        <v>134</v>
      </c>
      <c r="I5" s="353" t="s">
        <v>114</v>
      </c>
      <c r="J5" s="324" t="s">
        <v>234</v>
      </c>
      <c r="K5" s="174" t="s">
        <v>190</v>
      </c>
      <c r="L5" s="174" t="s">
        <v>87</v>
      </c>
      <c r="M5" s="322" t="s">
        <v>77</v>
      </c>
      <c r="N5" s="322" t="s">
        <v>135</v>
      </c>
      <c r="O5" s="322" t="s">
        <v>133</v>
      </c>
      <c r="P5" s="322" t="s">
        <v>134</v>
      </c>
      <c r="Q5" s="353" t="s">
        <v>114</v>
      </c>
    </row>
    <row r="6" spans="1:17" ht="30" customHeight="1" x14ac:dyDescent="0.15">
      <c r="A6" s="157" t="s">
        <v>235</v>
      </c>
      <c r="B6" s="158">
        <f t="shared" ref="B6:B21" si="0">SUM(C6:I6)</f>
        <v>80</v>
      </c>
      <c r="C6" s="158">
        <f t="shared" ref="C6:I6" si="1">SUM(C7:C21)</f>
        <v>74</v>
      </c>
      <c r="D6" s="158">
        <f t="shared" si="1"/>
        <v>6</v>
      </c>
      <c r="E6" s="158">
        <f t="shared" si="1"/>
        <v>0</v>
      </c>
      <c r="F6" s="158">
        <f t="shared" si="1"/>
        <v>0</v>
      </c>
      <c r="G6" s="158">
        <f t="shared" si="1"/>
        <v>0</v>
      </c>
      <c r="H6" s="158">
        <f t="shared" si="1"/>
        <v>0</v>
      </c>
      <c r="I6" s="158">
        <f t="shared" si="1"/>
        <v>0</v>
      </c>
      <c r="J6" s="325">
        <f t="shared" ref="J6:J20" si="2">SUM(K6:Q6)</f>
        <v>300</v>
      </c>
      <c r="K6" s="158">
        <f t="shared" ref="K6:Q6" si="3">SUM(K7:K21)</f>
        <v>220</v>
      </c>
      <c r="L6" s="158">
        <f t="shared" si="3"/>
        <v>80</v>
      </c>
      <c r="M6" s="158">
        <f t="shared" si="3"/>
        <v>0</v>
      </c>
      <c r="N6" s="158">
        <f t="shared" si="3"/>
        <v>0</v>
      </c>
      <c r="O6" s="158">
        <f t="shared" si="3"/>
        <v>0</v>
      </c>
      <c r="P6" s="158">
        <f t="shared" si="3"/>
        <v>0</v>
      </c>
      <c r="Q6" s="159">
        <f t="shared" si="3"/>
        <v>0</v>
      </c>
    </row>
    <row r="7" spans="1:17" ht="27.95" customHeight="1" x14ac:dyDescent="0.15">
      <c r="A7" s="160" t="s">
        <v>256</v>
      </c>
      <c r="B7" s="161">
        <f t="shared" si="0"/>
        <v>4</v>
      </c>
      <c r="C7" s="162">
        <v>4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3">
        <v>0</v>
      </c>
      <c r="J7" s="328">
        <f t="shared" si="2"/>
        <v>5</v>
      </c>
      <c r="K7" s="162">
        <v>5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163">
        <v>0</v>
      </c>
    </row>
    <row r="8" spans="1:17" ht="27.95" customHeight="1" x14ac:dyDescent="0.15">
      <c r="A8" s="160" t="s">
        <v>244</v>
      </c>
      <c r="B8" s="161">
        <f t="shared" si="0"/>
        <v>10</v>
      </c>
      <c r="C8" s="164">
        <v>10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5">
        <v>0</v>
      </c>
      <c r="J8" s="328">
        <f t="shared" si="2"/>
        <v>31</v>
      </c>
      <c r="K8" s="164">
        <v>31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5">
        <v>0</v>
      </c>
    </row>
    <row r="9" spans="1:17" ht="27.95" customHeight="1" x14ac:dyDescent="0.15">
      <c r="A9" s="160" t="s">
        <v>257</v>
      </c>
      <c r="B9" s="161">
        <f t="shared" si="0"/>
        <v>6</v>
      </c>
      <c r="C9" s="164">
        <v>4</v>
      </c>
      <c r="D9" s="164">
        <v>2</v>
      </c>
      <c r="E9" s="164">
        <v>0</v>
      </c>
      <c r="F9" s="164">
        <v>0</v>
      </c>
      <c r="G9" s="164">
        <v>0</v>
      </c>
      <c r="H9" s="164">
        <v>0</v>
      </c>
      <c r="I9" s="165">
        <v>0</v>
      </c>
      <c r="J9" s="328">
        <f t="shared" si="2"/>
        <v>39</v>
      </c>
      <c r="K9" s="164">
        <v>9</v>
      </c>
      <c r="L9" s="164">
        <v>30</v>
      </c>
      <c r="M9" s="164">
        <v>0</v>
      </c>
      <c r="N9" s="164">
        <v>0</v>
      </c>
      <c r="O9" s="164">
        <v>0</v>
      </c>
      <c r="P9" s="164">
        <v>0</v>
      </c>
      <c r="Q9" s="165">
        <v>0</v>
      </c>
    </row>
    <row r="10" spans="1:17" ht="27.95" customHeight="1" x14ac:dyDescent="0.15">
      <c r="A10" s="160" t="s">
        <v>249</v>
      </c>
      <c r="B10" s="161">
        <f t="shared" si="0"/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5">
        <v>0</v>
      </c>
      <c r="J10" s="328">
        <f t="shared" si="2"/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5">
        <v>0</v>
      </c>
    </row>
    <row r="11" spans="1:17" ht="27.95" customHeight="1" x14ac:dyDescent="0.15">
      <c r="A11" s="160" t="s">
        <v>254</v>
      </c>
      <c r="B11" s="161">
        <f t="shared" si="0"/>
        <v>11</v>
      </c>
      <c r="C11" s="164">
        <v>9</v>
      </c>
      <c r="D11" s="164">
        <v>2</v>
      </c>
      <c r="E11" s="164">
        <v>0</v>
      </c>
      <c r="F11" s="164">
        <v>0</v>
      </c>
      <c r="G11" s="164">
        <v>0</v>
      </c>
      <c r="H11" s="164">
        <v>0</v>
      </c>
      <c r="I11" s="165">
        <v>0</v>
      </c>
      <c r="J11" s="328">
        <f t="shared" si="2"/>
        <v>62</v>
      </c>
      <c r="K11" s="164">
        <v>36</v>
      </c>
      <c r="L11" s="164">
        <v>26</v>
      </c>
      <c r="M11" s="164">
        <v>0</v>
      </c>
      <c r="N11" s="164">
        <v>0</v>
      </c>
      <c r="O11" s="164">
        <v>0</v>
      </c>
      <c r="P11" s="164">
        <v>0</v>
      </c>
      <c r="Q11" s="165">
        <v>0</v>
      </c>
    </row>
    <row r="12" spans="1:17" ht="27.95" customHeight="1" x14ac:dyDescent="0.15">
      <c r="A12" s="160" t="s">
        <v>245</v>
      </c>
      <c r="B12" s="161">
        <f t="shared" si="0"/>
        <v>6</v>
      </c>
      <c r="C12" s="164">
        <v>6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5">
        <v>0</v>
      </c>
      <c r="J12" s="328">
        <f t="shared" si="2"/>
        <v>14</v>
      </c>
      <c r="K12" s="164">
        <v>14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5">
        <v>0</v>
      </c>
    </row>
    <row r="13" spans="1:17" ht="27.95" customHeight="1" x14ac:dyDescent="0.15">
      <c r="A13" s="160" t="s">
        <v>255</v>
      </c>
      <c r="B13" s="161">
        <f t="shared" si="0"/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5">
        <v>0</v>
      </c>
      <c r="J13" s="328">
        <f t="shared" si="2"/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5">
        <v>0</v>
      </c>
    </row>
    <row r="14" spans="1:17" ht="27.95" customHeight="1" x14ac:dyDescent="0.15">
      <c r="A14" s="160" t="s">
        <v>239</v>
      </c>
      <c r="B14" s="161">
        <f t="shared" si="0"/>
        <v>6</v>
      </c>
      <c r="C14" s="164">
        <v>6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5">
        <v>0</v>
      </c>
      <c r="J14" s="328">
        <f t="shared" si="2"/>
        <v>19</v>
      </c>
      <c r="K14" s="164">
        <v>19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5">
        <v>0</v>
      </c>
    </row>
    <row r="15" spans="1:17" ht="27.95" customHeight="1" x14ac:dyDescent="0.15">
      <c r="A15" s="160" t="s">
        <v>241</v>
      </c>
      <c r="B15" s="161">
        <f t="shared" si="0"/>
        <v>2</v>
      </c>
      <c r="C15" s="164">
        <v>2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5">
        <v>0</v>
      </c>
      <c r="J15" s="328">
        <f t="shared" si="2"/>
        <v>7</v>
      </c>
      <c r="K15" s="164">
        <v>7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5">
        <v>0</v>
      </c>
    </row>
    <row r="16" spans="1:17" ht="27.95" customHeight="1" x14ac:dyDescent="0.15">
      <c r="A16" s="160" t="s">
        <v>252</v>
      </c>
      <c r="B16" s="161">
        <f t="shared" si="0"/>
        <v>4</v>
      </c>
      <c r="C16" s="164">
        <v>4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5">
        <v>0</v>
      </c>
      <c r="J16" s="328">
        <f t="shared" si="2"/>
        <v>6</v>
      </c>
      <c r="K16" s="164">
        <v>6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5">
        <v>0</v>
      </c>
    </row>
    <row r="17" spans="1:17" ht="27.95" customHeight="1" x14ac:dyDescent="0.15">
      <c r="A17" s="160" t="s">
        <v>246</v>
      </c>
      <c r="B17" s="161">
        <f t="shared" si="0"/>
        <v>9</v>
      </c>
      <c r="C17" s="164">
        <v>8</v>
      </c>
      <c r="D17" s="164">
        <v>1</v>
      </c>
      <c r="E17" s="164">
        <v>0</v>
      </c>
      <c r="F17" s="164">
        <v>0</v>
      </c>
      <c r="G17" s="164">
        <v>0</v>
      </c>
      <c r="H17" s="164">
        <v>0</v>
      </c>
      <c r="I17" s="165">
        <v>0</v>
      </c>
      <c r="J17" s="328">
        <f t="shared" si="2"/>
        <v>33</v>
      </c>
      <c r="K17" s="164">
        <v>23</v>
      </c>
      <c r="L17" s="164">
        <v>10</v>
      </c>
      <c r="M17" s="164">
        <v>0</v>
      </c>
      <c r="N17" s="164">
        <v>0</v>
      </c>
      <c r="O17" s="164">
        <v>0</v>
      </c>
      <c r="P17" s="164">
        <v>0</v>
      </c>
      <c r="Q17" s="165">
        <v>0</v>
      </c>
    </row>
    <row r="18" spans="1:17" ht="27.95" customHeight="1" x14ac:dyDescent="0.15">
      <c r="A18" s="160" t="s">
        <v>253</v>
      </c>
      <c r="B18" s="161">
        <f t="shared" si="0"/>
        <v>5</v>
      </c>
      <c r="C18" s="164">
        <v>4</v>
      </c>
      <c r="D18" s="164">
        <v>1</v>
      </c>
      <c r="E18" s="164">
        <v>0</v>
      </c>
      <c r="F18" s="164">
        <v>0</v>
      </c>
      <c r="G18" s="164">
        <v>0</v>
      </c>
      <c r="H18" s="164">
        <v>0</v>
      </c>
      <c r="I18" s="165">
        <v>0</v>
      </c>
      <c r="J18" s="328">
        <f t="shared" si="2"/>
        <v>19</v>
      </c>
      <c r="K18" s="164">
        <v>5</v>
      </c>
      <c r="L18" s="164">
        <v>14</v>
      </c>
      <c r="M18" s="164">
        <v>0</v>
      </c>
      <c r="N18" s="164">
        <v>0</v>
      </c>
      <c r="O18" s="164">
        <v>0</v>
      </c>
      <c r="P18" s="164">
        <v>0</v>
      </c>
      <c r="Q18" s="165">
        <v>0</v>
      </c>
    </row>
    <row r="19" spans="1:17" ht="27.95" customHeight="1" x14ac:dyDescent="0.15">
      <c r="A19" s="160" t="s">
        <v>251</v>
      </c>
      <c r="B19" s="161">
        <f t="shared" si="0"/>
        <v>10</v>
      </c>
      <c r="C19" s="164">
        <v>10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5">
        <v>0</v>
      </c>
      <c r="J19" s="328">
        <f t="shared" si="2"/>
        <v>39</v>
      </c>
      <c r="K19" s="164">
        <v>39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5">
        <v>0</v>
      </c>
    </row>
    <row r="20" spans="1:17" ht="27.95" customHeight="1" x14ac:dyDescent="0.15">
      <c r="A20" s="160" t="s">
        <v>242</v>
      </c>
      <c r="B20" s="161">
        <f t="shared" si="0"/>
        <v>5</v>
      </c>
      <c r="C20" s="164">
        <v>5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5">
        <v>0</v>
      </c>
      <c r="J20" s="328">
        <f t="shared" si="2"/>
        <v>17</v>
      </c>
      <c r="K20" s="164">
        <v>17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5">
        <v>0</v>
      </c>
    </row>
    <row r="21" spans="1:17" ht="27.95" customHeight="1" x14ac:dyDescent="0.15">
      <c r="A21" s="172" t="s">
        <v>247</v>
      </c>
      <c r="B21" s="167">
        <f t="shared" si="0"/>
        <v>2</v>
      </c>
      <c r="C21" s="168">
        <v>2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9">
        <v>0</v>
      </c>
      <c r="J21" s="330">
        <f>SUM(K21:Q21)</f>
        <v>9</v>
      </c>
      <c r="K21" s="168">
        <v>9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9">
        <v>0</v>
      </c>
    </row>
    <row r="22" spans="1:17" ht="39.95000000000000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</row>
    <row r="23" spans="1:17" ht="39.950000000000003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</row>
    <row r="24" spans="1:17" ht="39.950000000000003" customHeight="1" x14ac:dyDescent="0.25">
      <c r="A24" s="486" t="s">
        <v>35</v>
      </c>
      <c r="B24" s="486"/>
      <c r="C24" s="486"/>
      <c r="D24" s="486"/>
      <c r="E24" s="486"/>
      <c r="F24" s="486"/>
      <c r="G24" s="171"/>
      <c r="H24" s="171"/>
      <c r="I24" s="171"/>
      <c r="J24" s="171"/>
      <c r="K24" s="171"/>
      <c r="L24" s="497" t="s">
        <v>128</v>
      </c>
      <c r="M24" s="497"/>
      <c r="N24" s="171"/>
      <c r="O24" s="171"/>
      <c r="P24" s="171"/>
      <c r="Q24" s="171"/>
    </row>
    <row r="25" spans="1:17" ht="30" customHeight="1" x14ac:dyDescent="0.15">
      <c r="A25" s="502" t="s">
        <v>216</v>
      </c>
      <c r="B25" s="500" t="s">
        <v>95</v>
      </c>
      <c r="C25" s="500"/>
      <c r="D25" s="500"/>
      <c r="E25" s="500" t="s">
        <v>67</v>
      </c>
      <c r="F25" s="500"/>
      <c r="G25" s="500"/>
      <c r="H25" s="500" t="s">
        <v>152</v>
      </c>
      <c r="I25" s="500"/>
      <c r="J25" s="500"/>
      <c r="K25" s="500" t="s">
        <v>120</v>
      </c>
      <c r="L25" s="500"/>
      <c r="M25" s="501"/>
      <c r="N25" s="171"/>
      <c r="O25" s="171"/>
      <c r="P25" s="171"/>
      <c r="Q25" s="171"/>
    </row>
    <row r="26" spans="1:17" ht="30" customHeight="1" x14ac:dyDescent="0.15">
      <c r="A26" s="503"/>
      <c r="B26" s="174" t="s">
        <v>232</v>
      </c>
      <c r="C26" s="174" t="s">
        <v>233</v>
      </c>
      <c r="D26" s="174" t="s">
        <v>235</v>
      </c>
      <c r="E26" s="174" t="s">
        <v>232</v>
      </c>
      <c r="F26" s="174" t="s">
        <v>233</v>
      </c>
      <c r="G26" s="174" t="s">
        <v>235</v>
      </c>
      <c r="H26" s="174" t="s">
        <v>232</v>
      </c>
      <c r="I26" s="174" t="s">
        <v>233</v>
      </c>
      <c r="J26" s="174" t="s">
        <v>235</v>
      </c>
      <c r="K26" s="174" t="s">
        <v>232</v>
      </c>
      <c r="L26" s="174" t="s">
        <v>233</v>
      </c>
      <c r="M26" s="175" t="s">
        <v>235</v>
      </c>
      <c r="N26" s="171"/>
      <c r="O26" s="171"/>
      <c r="P26" s="171"/>
      <c r="Q26" s="171"/>
    </row>
    <row r="27" spans="1:17" ht="30" customHeight="1" x14ac:dyDescent="0.15">
      <c r="A27" s="157" t="s">
        <v>235</v>
      </c>
      <c r="B27" s="158">
        <f>SUM(B28:B42)</f>
        <v>179</v>
      </c>
      <c r="C27" s="158">
        <f>SUM(C28:C42)</f>
        <v>121</v>
      </c>
      <c r="D27" s="158">
        <f t="shared" ref="D27:D42" si="4">SUM(B27:C27)</f>
        <v>300</v>
      </c>
      <c r="E27" s="158">
        <f>SUM(E28:E42)</f>
        <v>30</v>
      </c>
      <c r="F27" s="158">
        <f>SUM(F28:F42)</f>
        <v>13</v>
      </c>
      <c r="G27" s="158">
        <f t="shared" ref="G27:G34" si="5">SUM(E27:F27)</f>
        <v>43</v>
      </c>
      <c r="H27" s="158">
        <f>SUM(H28:H42)</f>
        <v>26</v>
      </c>
      <c r="I27" s="158">
        <f>SUM(I28:I42)</f>
        <v>26</v>
      </c>
      <c r="J27" s="158">
        <f t="shared" ref="J27:J41" si="6">SUM(H27:I27)</f>
        <v>52</v>
      </c>
      <c r="K27" s="158">
        <f>SUM(K28:K42)</f>
        <v>123</v>
      </c>
      <c r="L27" s="158">
        <f>SUM(L28:L42)</f>
        <v>82</v>
      </c>
      <c r="M27" s="159">
        <f t="shared" ref="M27:M42" si="7">SUM(K27:L27)</f>
        <v>205</v>
      </c>
      <c r="N27" s="180"/>
      <c r="O27" s="171"/>
      <c r="P27" s="171"/>
      <c r="Q27" s="171"/>
    </row>
    <row r="28" spans="1:17" ht="27.95" customHeight="1" x14ac:dyDescent="0.15">
      <c r="A28" s="160" t="s">
        <v>256</v>
      </c>
      <c r="B28" s="161">
        <f t="shared" ref="B28:B42" si="8">SUM(E28,H28,K28)</f>
        <v>3</v>
      </c>
      <c r="C28" s="161">
        <f t="shared" ref="C28:C42" si="9">SUM(F28,I28,L28)</f>
        <v>2</v>
      </c>
      <c r="D28" s="176">
        <f t="shared" si="4"/>
        <v>5</v>
      </c>
      <c r="E28" s="162">
        <v>0</v>
      </c>
      <c r="F28" s="162">
        <v>0</v>
      </c>
      <c r="G28" s="176">
        <f t="shared" si="5"/>
        <v>0</v>
      </c>
      <c r="H28" s="162">
        <v>1</v>
      </c>
      <c r="I28" s="162">
        <v>2</v>
      </c>
      <c r="J28" s="176">
        <f t="shared" si="6"/>
        <v>3</v>
      </c>
      <c r="K28" s="162">
        <v>2</v>
      </c>
      <c r="L28" s="162">
        <v>0</v>
      </c>
      <c r="M28" s="177">
        <f t="shared" si="7"/>
        <v>2</v>
      </c>
      <c r="N28" s="180"/>
      <c r="O28" s="171"/>
      <c r="P28" s="171"/>
      <c r="Q28" s="171"/>
    </row>
    <row r="29" spans="1:17" ht="27.95" customHeight="1" x14ac:dyDescent="0.15">
      <c r="A29" s="160" t="s">
        <v>244</v>
      </c>
      <c r="B29" s="161">
        <f t="shared" si="8"/>
        <v>19</v>
      </c>
      <c r="C29" s="161">
        <f t="shared" si="9"/>
        <v>12</v>
      </c>
      <c r="D29" s="176">
        <f t="shared" si="4"/>
        <v>31</v>
      </c>
      <c r="E29" s="164">
        <v>5</v>
      </c>
      <c r="F29" s="164">
        <v>2</v>
      </c>
      <c r="G29" s="176">
        <f t="shared" si="5"/>
        <v>7</v>
      </c>
      <c r="H29" s="164">
        <v>5</v>
      </c>
      <c r="I29" s="164">
        <v>2</v>
      </c>
      <c r="J29" s="176">
        <f t="shared" si="6"/>
        <v>7</v>
      </c>
      <c r="K29" s="164">
        <v>9</v>
      </c>
      <c r="L29" s="164">
        <v>8</v>
      </c>
      <c r="M29" s="177">
        <f t="shared" si="7"/>
        <v>17</v>
      </c>
      <c r="N29" s="180"/>
      <c r="O29" s="171"/>
      <c r="P29" s="171"/>
      <c r="Q29" s="171"/>
    </row>
    <row r="30" spans="1:17" ht="27.95" customHeight="1" x14ac:dyDescent="0.15">
      <c r="A30" s="160" t="s">
        <v>257</v>
      </c>
      <c r="B30" s="161">
        <f t="shared" si="8"/>
        <v>20</v>
      </c>
      <c r="C30" s="161">
        <f t="shared" si="9"/>
        <v>19</v>
      </c>
      <c r="D30" s="176">
        <f t="shared" si="4"/>
        <v>39</v>
      </c>
      <c r="E30" s="164">
        <v>2</v>
      </c>
      <c r="F30" s="164">
        <v>0</v>
      </c>
      <c r="G30" s="176">
        <f t="shared" si="5"/>
        <v>2</v>
      </c>
      <c r="H30" s="164">
        <v>5</v>
      </c>
      <c r="I30" s="164">
        <v>5</v>
      </c>
      <c r="J30" s="176">
        <f t="shared" si="6"/>
        <v>10</v>
      </c>
      <c r="K30" s="164">
        <v>13</v>
      </c>
      <c r="L30" s="164">
        <v>14</v>
      </c>
      <c r="M30" s="177">
        <f t="shared" si="7"/>
        <v>27</v>
      </c>
      <c r="N30" s="180"/>
      <c r="O30" s="171"/>
      <c r="P30" s="171"/>
      <c r="Q30" s="171"/>
    </row>
    <row r="31" spans="1:17" ht="27.95" customHeight="1" x14ac:dyDescent="0.15">
      <c r="A31" s="160" t="s">
        <v>249</v>
      </c>
      <c r="B31" s="161">
        <f t="shared" si="8"/>
        <v>0</v>
      </c>
      <c r="C31" s="161">
        <f t="shared" si="9"/>
        <v>0</v>
      </c>
      <c r="D31" s="176">
        <f t="shared" si="4"/>
        <v>0</v>
      </c>
      <c r="E31" s="164">
        <v>0</v>
      </c>
      <c r="F31" s="164">
        <v>0</v>
      </c>
      <c r="G31" s="176">
        <f t="shared" si="5"/>
        <v>0</v>
      </c>
      <c r="H31" s="164">
        <v>0</v>
      </c>
      <c r="I31" s="164">
        <v>0</v>
      </c>
      <c r="J31" s="176">
        <f t="shared" si="6"/>
        <v>0</v>
      </c>
      <c r="K31" s="164">
        <v>0</v>
      </c>
      <c r="L31" s="164">
        <v>0</v>
      </c>
      <c r="M31" s="177">
        <f t="shared" si="7"/>
        <v>0</v>
      </c>
      <c r="N31" s="180"/>
      <c r="O31" s="171"/>
      <c r="P31" s="171"/>
      <c r="Q31" s="171"/>
    </row>
    <row r="32" spans="1:17" ht="27.95" customHeight="1" x14ac:dyDescent="0.15">
      <c r="A32" s="160" t="s">
        <v>254</v>
      </c>
      <c r="B32" s="161">
        <f t="shared" si="8"/>
        <v>35</v>
      </c>
      <c r="C32" s="161">
        <f t="shared" si="9"/>
        <v>27</v>
      </c>
      <c r="D32" s="176">
        <f t="shared" si="4"/>
        <v>62</v>
      </c>
      <c r="E32" s="164">
        <v>11</v>
      </c>
      <c r="F32" s="164">
        <v>8</v>
      </c>
      <c r="G32" s="176">
        <f t="shared" si="5"/>
        <v>19</v>
      </c>
      <c r="H32" s="164">
        <v>0</v>
      </c>
      <c r="I32" s="164">
        <v>3</v>
      </c>
      <c r="J32" s="176">
        <f t="shared" si="6"/>
        <v>3</v>
      </c>
      <c r="K32" s="164">
        <v>24</v>
      </c>
      <c r="L32" s="164">
        <v>16</v>
      </c>
      <c r="M32" s="177">
        <f t="shared" si="7"/>
        <v>40</v>
      </c>
      <c r="N32" s="180"/>
      <c r="O32" s="171"/>
      <c r="P32" s="171"/>
      <c r="Q32" s="171"/>
    </row>
    <row r="33" spans="1:17" ht="27.95" customHeight="1" x14ac:dyDescent="0.15">
      <c r="A33" s="160" t="s">
        <v>245</v>
      </c>
      <c r="B33" s="161">
        <f t="shared" si="8"/>
        <v>9</v>
      </c>
      <c r="C33" s="161">
        <f t="shared" si="9"/>
        <v>5</v>
      </c>
      <c r="D33" s="176">
        <f t="shared" si="4"/>
        <v>14</v>
      </c>
      <c r="E33" s="164">
        <v>0</v>
      </c>
      <c r="F33" s="164">
        <v>0</v>
      </c>
      <c r="G33" s="176">
        <f t="shared" si="5"/>
        <v>0</v>
      </c>
      <c r="H33" s="164">
        <v>0</v>
      </c>
      <c r="I33" s="164">
        <v>0</v>
      </c>
      <c r="J33" s="176">
        <f t="shared" si="6"/>
        <v>0</v>
      </c>
      <c r="K33" s="164">
        <v>9</v>
      </c>
      <c r="L33" s="164">
        <v>5</v>
      </c>
      <c r="M33" s="177">
        <f t="shared" si="7"/>
        <v>14</v>
      </c>
      <c r="N33" s="180"/>
      <c r="O33" s="171"/>
      <c r="P33" s="171"/>
      <c r="Q33" s="171"/>
    </row>
    <row r="34" spans="1:17" ht="27.95" customHeight="1" x14ac:dyDescent="0.15">
      <c r="A34" s="160" t="s">
        <v>255</v>
      </c>
      <c r="B34" s="161">
        <f t="shared" si="8"/>
        <v>0</v>
      </c>
      <c r="C34" s="161">
        <f t="shared" si="9"/>
        <v>0</v>
      </c>
      <c r="D34" s="176">
        <f t="shared" si="4"/>
        <v>0</v>
      </c>
      <c r="E34" s="164">
        <v>0</v>
      </c>
      <c r="F34" s="164">
        <v>0</v>
      </c>
      <c r="G34" s="176">
        <f t="shared" si="5"/>
        <v>0</v>
      </c>
      <c r="H34" s="164">
        <v>0</v>
      </c>
      <c r="I34" s="164">
        <v>0</v>
      </c>
      <c r="J34" s="176">
        <f t="shared" si="6"/>
        <v>0</v>
      </c>
      <c r="K34" s="164">
        <v>0</v>
      </c>
      <c r="L34" s="164">
        <v>0</v>
      </c>
      <c r="M34" s="177">
        <f t="shared" si="7"/>
        <v>0</v>
      </c>
      <c r="N34" s="180"/>
      <c r="O34" s="171"/>
      <c r="P34" s="171"/>
      <c r="Q34" s="171"/>
    </row>
    <row r="35" spans="1:17" ht="27.95" customHeight="1" x14ac:dyDescent="0.15">
      <c r="A35" s="160" t="s">
        <v>239</v>
      </c>
      <c r="B35" s="161">
        <f t="shared" si="8"/>
        <v>9</v>
      </c>
      <c r="C35" s="161">
        <f t="shared" si="9"/>
        <v>10</v>
      </c>
      <c r="D35" s="176">
        <f t="shared" si="4"/>
        <v>19</v>
      </c>
      <c r="E35" s="164">
        <v>2</v>
      </c>
      <c r="F35" s="164">
        <v>1</v>
      </c>
      <c r="G35" s="176">
        <v>0</v>
      </c>
      <c r="H35" s="164">
        <v>3</v>
      </c>
      <c r="I35" s="164">
        <v>7</v>
      </c>
      <c r="J35" s="176">
        <f t="shared" si="6"/>
        <v>10</v>
      </c>
      <c r="K35" s="164">
        <v>4</v>
      </c>
      <c r="L35" s="164">
        <v>2</v>
      </c>
      <c r="M35" s="177">
        <f t="shared" si="7"/>
        <v>6</v>
      </c>
      <c r="N35" s="180"/>
      <c r="O35" s="171"/>
      <c r="P35" s="171"/>
      <c r="Q35" s="171"/>
    </row>
    <row r="36" spans="1:17" ht="27.95" customHeight="1" x14ac:dyDescent="0.15">
      <c r="A36" s="160" t="s">
        <v>241</v>
      </c>
      <c r="B36" s="161">
        <f t="shared" si="8"/>
        <v>6</v>
      </c>
      <c r="C36" s="161">
        <f t="shared" si="9"/>
        <v>1</v>
      </c>
      <c r="D36" s="176">
        <f t="shared" si="4"/>
        <v>7</v>
      </c>
      <c r="E36" s="164">
        <v>0</v>
      </c>
      <c r="F36" s="164">
        <v>0</v>
      </c>
      <c r="G36" s="176">
        <v>0</v>
      </c>
      <c r="H36" s="164">
        <v>1</v>
      </c>
      <c r="I36" s="164">
        <v>0</v>
      </c>
      <c r="J36" s="176">
        <f t="shared" si="6"/>
        <v>1</v>
      </c>
      <c r="K36" s="164">
        <v>5</v>
      </c>
      <c r="L36" s="164">
        <v>1</v>
      </c>
      <c r="M36" s="177">
        <f t="shared" si="7"/>
        <v>6</v>
      </c>
      <c r="N36" s="180"/>
      <c r="O36" s="171"/>
      <c r="P36" s="171"/>
      <c r="Q36" s="171"/>
    </row>
    <row r="37" spans="1:17" ht="27.95" customHeight="1" x14ac:dyDescent="0.15">
      <c r="A37" s="160" t="s">
        <v>252</v>
      </c>
      <c r="B37" s="161">
        <f t="shared" si="8"/>
        <v>4</v>
      </c>
      <c r="C37" s="161">
        <f t="shared" si="9"/>
        <v>2</v>
      </c>
      <c r="D37" s="176">
        <f t="shared" si="4"/>
        <v>6</v>
      </c>
      <c r="E37" s="164">
        <v>0</v>
      </c>
      <c r="F37" s="164">
        <v>0</v>
      </c>
      <c r="G37" s="176">
        <v>0</v>
      </c>
      <c r="H37" s="164">
        <v>0</v>
      </c>
      <c r="I37" s="164">
        <v>0</v>
      </c>
      <c r="J37" s="176">
        <f t="shared" si="6"/>
        <v>0</v>
      </c>
      <c r="K37" s="164">
        <v>4</v>
      </c>
      <c r="L37" s="164">
        <v>2</v>
      </c>
      <c r="M37" s="177">
        <f t="shared" si="7"/>
        <v>6</v>
      </c>
      <c r="N37" s="180"/>
      <c r="O37" s="171"/>
      <c r="P37" s="171"/>
      <c r="Q37" s="171"/>
    </row>
    <row r="38" spans="1:17" ht="27.95" customHeight="1" x14ac:dyDescent="0.15">
      <c r="A38" s="160" t="s">
        <v>246</v>
      </c>
      <c r="B38" s="161">
        <f t="shared" si="8"/>
        <v>19</v>
      </c>
      <c r="C38" s="161">
        <f t="shared" si="9"/>
        <v>14</v>
      </c>
      <c r="D38" s="176">
        <f t="shared" si="4"/>
        <v>33</v>
      </c>
      <c r="E38" s="164">
        <v>0</v>
      </c>
      <c r="F38" s="164">
        <v>0</v>
      </c>
      <c r="G38" s="176">
        <v>0</v>
      </c>
      <c r="H38" s="164">
        <v>6</v>
      </c>
      <c r="I38" s="164">
        <v>5</v>
      </c>
      <c r="J38" s="176">
        <f t="shared" si="6"/>
        <v>11</v>
      </c>
      <c r="K38" s="164">
        <v>13</v>
      </c>
      <c r="L38" s="164">
        <v>9</v>
      </c>
      <c r="M38" s="177">
        <f t="shared" si="7"/>
        <v>22</v>
      </c>
      <c r="N38" s="180"/>
      <c r="O38" s="171"/>
      <c r="P38" s="171"/>
      <c r="Q38" s="171"/>
    </row>
    <row r="39" spans="1:17" ht="27.95" customHeight="1" x14ac:dyDescent="0.15">
      <c r="A39" s="160" t="s">
        <v>253</v>
      </c>
      <c r="B39" s="161">
        <f t="shared" si="8"/>
        <v>12</v>
      </c>
      <c r="C39" s="161">
        <f t="shared" si="9"/>
        <v>7</v>
      </c>
      <c r="D39" s="176">
        <f t="shared" si="4"/>
        <v>19</v>
      </c>
      <c r="E39" s="164">
        <v>1</v>
      </c>
      <c r="F39" s="164">
        <v>1</v>
      </c>
      <c r="G39" s="176">
        <v>0</v>
      </c>
      <c r="H39" s="164">
        <v>1</v>
      </c>
      <c r="I39" s="164">
        <v>0</v>
      </c>
      <c r="J39" s="176">
        <f t="shared" si="6"/>
        <v>1</v>
      </c>
      <c r="K39" s="164">
        <v>10</v>
      </c>
      <c r="L39" s="164">
        <v>6</v>
      </c>
      <c r="M39" s="177">
        <f t="shared" si="7"/>
        <v>16</v>
      </c>
      <c r="N39" s="180"/>
      <c r="O39" s="171"/>
      <c r="P39" s="171"/>
      <c r="Q39" s="171"/>
    </row>
    <row r="40" spans="1:17" ht="27.95" customHeight="1" x14ac:dyDescent="0.15">
      <c r="A40" s="160" t="s">
        <v>251</v>
      </c>
      <c r="B40" s="161">
        <f t="shared" si="8"/>
        <v>27</v>
      </c>
      <c r="C40" s="161">
        <f t="shared" si="9"/>
        <v>12</v>
      </c>
      <c r="D40" s="176">
        <f t="shared" si="4"/>
        <v>39</v>
      </c>
      <c r="E40" s="164">
        <v>7</v>
      </c>
      <c r="F40" s="164">
        <v>1</v>
      </c>
      <c r="G40" s="176">
        <v>0</v>
      </c>
      <c r="H40" s="164">
        <v>4</v>
      </c>
      <c r="I40" s="164">
        <v>2</v>
      </c>
      <c r="J40" s="176">
        <f t="shared" si="6"/>
        <v>6</v>
      </c>
      <c r="K40" s="164">
        <v>16</v>
      </c>
      <c r="L40" s="164">
        <v>9</v>
      </c>
      <c r="M40" s="177">
        <f t="shared" si="7"/>
        <v>25</v>
      </c>
      <c r="N40" s="180"/>
      <c r="O40" s="171"/>
      <c r="P40" s="171"/>
      <c r="Q40" s="171"/>
    </row>
    <row r="41" spans="1:17" ht="27.95" customHeight="1" x14ac:dyDescent="0.15">
      <c r="A41" s="160" t="s">
        <v>242</v>
      </c>
      <c r="B41" s="161">
        <f t="shared" si="8"/>
        <v>9</v>
      </c>
      <c r="C41" s="161">
        <f t="shared" si="9"/>
        <v>8</v>
      </c>
      <c r="D41" s="176">
        <f t="shared" si="4"/>
        <v>17</v>
      </c>
      <c r="E41" s="164">
        <v>2</v>
      </c>
      <c r="F41" s="164">
        <v>0</v>
      </c>
      <c r="G41" s="176">
        <v>0</v>
      </c>
      <c r="H41" s="164">
        <v>0</v>
      </c>
      <c r="I41" s="164">
        <v>0</v>
      </c>
      <c r="J41" s="176">
        <f t="shared" si="6"/>
        <v>0</v>
      </c>
      <c r="K41" s="164">
        <v>7</v>
      </c>
      <c r="L41" s="164">
        <v>8</v>
      </c>
      <c r="M41" s="177">
        <f t="shared" si="7"/>
        <v>15</v>
      </c>
      <c r="N41" s="180"/>
      <c r="O41" s="171"/>
      <c r="P41" s="171"/>
      <c r="Q41" s="171"/>
    </row>
    <row r="42" spans="1:17" ht="27.95" customHeight="1" x14ac:dyDescent="0.15">
      <c r="A42" s="172" t="s">
        <v>247</v>
      </c>
      <c r="B42" s="167">
        <f t="shared" si="8"/>
        <v>7</v>
      </c>
      <c r="C42" s="167">
        <f t="shared" si="9"/>
        <v>2</v>
      </c>
      <c r="D42" s="178">
        <f t="shared" si="4"/>
        <v>9</v>
      </c>
      <c r="E42" s="168">
        <v>0</v>
      </c>
      <c r="F42" s="168">
        <v>0</v>
      </c>
      <c r="G42" s="178">
        <v>0</v>
      </c>
      <c r="H42" s="168">
        <v>0</v>
      </c>
      <c r="I42" s="168">
        <v>0</v>
      </c>
      <c r="J42" s="178">
        <f>SUM(H42:I42)</f>
        <v>0</v>
      </c>
      <c r="K42" s="168">
        <v>7</v>
      </c>
      <c r="L42" s="168">
        <v>2</v>
      </c>
      <c r="M42" s="179">
        <f t="shared" si="7"/>
        <v>9</v>
      </c>
      <c r="N42" s="180"/>
      <c r="O42" s="171"/>
      <c r="P42" s="171"/>
      <c r="Q42" s="171"/>
    </row>
    <row r="43" spans="1:17" ht="27.95" customHeight="1" x14ac:dyDescent="0.1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spans="1:17" ht="20.25" x14ac:dyDescent="0.1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ht="20.25" x14ac:dyDescent="0.1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ht="20.25" x14ac:dyDescent="0.1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</row>
    <row r="47" spans="1:17" ht="20.25" x14ac:dyDescent="0.1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ht="20.25" x14ac:dyDescent="0.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</row>
    <row r="49" spans="1:17" ht="20.25" x14ac:dyDescent="0.1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</row>
    <row r="50" spans="1:17" ht="20.25" x14ac:dyDescent="0.1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</row>
    <row r="51" spans="1:17" ht="20.25" x14ac:dyDescent="0.15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</row>
    <row r="52" spans="1:17" ht="20.25" x14ac:dyDescent="0.1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</row>
    <row r="53" spans="1:17" ht="20.25" x14ac:dyDescent="0.1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</row>
    <row r="54" spans="1:17" ht="20.25" x14ac:dyDescent="0.1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</row>
    <row r="55" spans="1:17" ht="20.25" x14ac:dyDescent="0.1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</row>
    <row r="56" spans="1:17" ht="20.25" x14ac:dyDescent="0.1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</row>
    <row r="57" spans="1:17" ht="20.25" x14ac:dyDescent="0.1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</row>
    <row r="58" spans="1:17" ht="20.25" x14ac:dyDescent="0.1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</row>
    <row r="59" spans="1:17" ht="20.25" x14ac:dyDescent="0.1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</row>
    <row r="60" spans="1:17" ht="20.25" x14ac:dyDescent="0.1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</row>
    <row r="61" spans="1:17" ht="20.25" x14ac:dyDescent="0.1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</row>
    <row r="62" spans="1:17" ht="20.25" x14ac:dyDescent="0.1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</row>
    <row r="63" spans="1:17" ht="20.25" x14ac:dyDescent="0.1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</row>
    <row r="64" spans="1:17" ht="20.25" x14ac:dyDescent="0.1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</row>
    <row r="65" spans="1:17" ht="20.25" x14ac:dyDescent="0.1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</row>
    <row r="66" spans="1:17" ht="20.25" x14ac:dyDescent="0.1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</row>
    <row r="67" spans="1:17" ht="20.25" x14ac:dyDescent="0.1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</row>
    <row r="68" spans="1:17" ht="20.25" x14ac:dyDescent="0.1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</row>
    <row r="69" spans="1:17" ht="20.25" x14ac:dyDescent="0.1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</row>
    <row r="70" spans="1:17" ht="20.25" x14ac:dyDescent="0.1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</row>
    <row r="71" spans="1:17" ht="20.25" x14ac:dyDescent="0.1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</row>
    <row r="72" spans="1:17" ht="20.25" x14ac:dyDescent="0.1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</row>
    <row r="73" spans="1:17" ht="20.25" x14ac:dyDescent="0.1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</row>
    <row r="74" spans="1:17" ht="20.25" x14ac:dyDescent="0.1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</row>
    <row r="75" spans="1:17" ht="20.25" x14ac:dyDescent="0.1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</row>
    <row r="76" spans="1:17" ht="20.25" x14ac:dyDescent="0.15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</row>
    <row r="77" spans="1:17" ht="20.25" x14ac:dyDescent="0.15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</row>
    <row r="78" spans="1:17" ht="20.25" x14ac:dyDescent="0.1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</row>
    <row r="79" spans="1:17" ht="20.25" x14ac:dyDescent="0.15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</row>
    <row r="80" spans="1:17" ht="20.25" x14ac:dyDescent="0.1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</row>
    <row r="81" spans="1:17" ht="20.25" x14ac:dyDescent="0.1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</row>
    <row r="82" spans="1:17" ht="20.25" x14ac:dyDescent="0.15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</row>
    <row r="83" spans="1:17" ht="20.25" x14ac:dyDescent="0.1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</row>
    <row r="84" spans="1:17" ht="20.25" x14ac:dyDescent="0.1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</row>
    <row r="85" spans="1:17" ht="20.25" x14ac:dyDescent="0.1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</row>
    <row r="86" spans="1:17" ht="20.25" x14ac:dyDescent="0.1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</row>
    <row r="87" spans="1:17" ht="20.25" x14ac:dyDescent="0.1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</row>
    <row r="88" spans="1:17" ht="20.25" x14ac:dyDescent="0.1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</row>
    <row r="89" spans="1:17" ht="20.25" x14ac:dyDescent="0.1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</row>
    <row r="90" spans="1:17" ht="20.25" x14ac:dyDescent="0.1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</row>
    <row r="91" spans="1:17" ht="20.25" x14ac:dyDescent="0.1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</row>
    <row r="92" spans="1:17" ht="20.25" x14ac:dyDescent="0.1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</row>
    <row r="93" spans="1:17" ht="20.25" x14ac:dyDescent="0.1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</row>
    <row r="94" spans="1:17" ht="20.25" x14ac:dyDescent="0.1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</row>
    <row r="95" spans="1:17" ht="20.25" x14ac:dyDescent="0.1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</row>
    <row r="96" spans="1:17" ht="20.25" x14ac:dyDescent="0.1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</row>
    <row r="97" spans="1:17" ht="20.25" x14ac:dyDescent="0.15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</row>
    <row r="98" spans="1:17" ht="20.25" x14ac:dyDescent="0.15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</row>
    <row r="99" spans="1:17" ht="20.25" x14ac:dyDescent="0.15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</row>
    <row r="100" spans="1:17" ht="20.25" x14ac:dyDescent="0.15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</row>
    <row r="101" spans="1:17" ht="20.25" x14ac:dyDescent="0.15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</row>
    <row r="102" spans="1:17" ht="20.25" x14ac:dyDescent="0.15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</row>
    <row r="103" spans="1:17" ht="20.25" x14ac:dyDescent="0.15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</row>
    <row r="104" spans="1:17" ht="20.25" x14ac:dyDescent="0.15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</row>
    <row r="105" spans="1:17" ht="20.25" x14ac:dyDescent="0.15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</row>
    <row r="106" spans="1:17" ht="20.25" x14ac:dyDescent="0.15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</row>
    <row r="107" spans="1:17" ht="20.25" x14ac:dyDescent="0.1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</row>
    <row r="108" spans="1:17" ht="20.25" x14ac:dyDescent="0.15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</row>
    <row r="109" spans="1:17" ht="20.25" x14ac:dyDescent="0.1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</row>
    <row r="110" spans="1:17" ht="20.25" x14ac:dyDescent="0.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</row>
    <row r="111" spans="1:17" ht="20.25" x14ac:dyDescent="0.1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</row>
    <row r="112" spans="1:17" ht="20.25" x14ac:dyDescent="0.15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</row>
    <row r="113" spans="1:17" ht="20.25" x14ac:dyDescent="0.15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</row>
    <row r="114" spans="1:17" ht="20.25" x14ac:dyDescent="0.1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</row>
    <row r="115" spans="1:17" ht="20.25" x14ac:dyDescent="0.1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</row>
    <row r="116" spans="1:17" ht="20.25" x14ac:dyDescent="0.15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</row>
    <row r="117" spans="1:17" ht="20.25" x14ac:dyDescent="0.1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</row>
    <row r="118" spans="1:17" ht="20.25" x14ac:dyDescent="0.15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</row>
    <row r="119" spans="1:17" ht="20.25" x14ac:dyDescent="0.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</row>
    <row r="120" spans="1:17" ht="20.25" x14ac:dyDescent="0.15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</row>
    <row r="121" spans="1:17" ht="20.25" x14ac:dyDescent="0.15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</row>
    <row r="122" spans="1:17" ht="20.25" x14ac:dyDescent="0.15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</row>
    <row r="123" spans="1:17" ht="20.25" x14ac:dyDescent="0.15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</row>
    <row r="124" spans="1:17" ht="20.25" x14ac:dyDescent="0.15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</row>
    <row r="125" spans="1:17" ht="20.25" x14ac:dyDescent="0.15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</row>
    <row r="126" spans="1:17" ht="20.25" x14ac:dyDescent="0.15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</row>
    <row r="127" spans="1:17" ht="20.25" x14ac:dyDescent="0.15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</row>
    <row r="128" spans="1:17" ht="20.25" x14ac:dyDescent="0.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</row>
    <row r="129" spans="1:17" ht="20.25" x14ac:dyDescent="0.15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</row>
    <row r="130" spans="1:17" ht="20.25" x14ac:dyDescent="0.15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</row>
    <row r="131" spans="1:17" ht="20.25" x14ac:dyDescent="0.15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</row>
    <row r="132" spans="1:17" ht="20.25" x14ac:dyDescent="0.15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</row>
    <row r="133" spans="1:17" ht="20.25" x14ac:dyDescent="0.15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</row>
    <row r="134" spans="1:17" ht="20.25" x14ac:dyDescent="0.15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</row>
    <row r="135" spans="1:17" ht="20.25" x14ac:dyDescent="0.15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</row>
    <row r="136" spans="1:17" ht="20.25" x14ac:dyDescent="0.15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</row>
    <row r="137" spans="1:17" ht="20.25" x14ac:dyDescent="0.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</row>
    <row r="138" spans="1:17" ht="20.25" x14ac:dyDescent="0.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</row>
    <row r="139" spans="1:17" ht="20.25" x14ac:dyDescent="0.15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</row>
    <row r="140" spans="1:17" ht="20.25" x14ac:dyDescent="0.15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</row>
    <row r="141" spans="1:17" ht="20.25" x14ac:dyDescent="0.15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</row>
    <row r="142" spans="1:17" ht="20.25" x14ac:dyDescent="0.15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</row>
    <row r="143" spans="1:17" ht="20.25" x14ac:dyDescent="0.15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</row>
    <row r="144" spans="1:17" ht="20.25" x14ac:dyDescent="0.15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</row>
    <row r="145" spans="1:17" ht="20.25" x14ac:dyDescent="0.15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</row>
    <row r="146" spans="1:17" ht="20.25" x14ac:dyDescent="0.15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</row>
    <row r="147" spans="1:17" ht="20.25" x14ac:dyDescent="0.15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</row>
    <row r="148" spans="1:17" ht="20.25" x14ac:dyDescent="0.15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</row>
    <row r="149" spans="1:17" ht="20.25" x14ac:dyDescent="0.15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</row>
    <row r="150" spans="1:17" ht="20.25" x14ac:dyDescent="0.15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</row>
    <row r="151" spans="1:17" ht="20.25" x14ac:dyDescent="0.15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</row>
    <row r="152" spans="1:17" ht="20.25" x14ac:dyDescent="0.15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</row>
    <row r="153" spans="1:17" ht="20.25" x14ac:dyDescent="0.15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</row>
    <row r="154" spans="1:17" ht="20.25" x14ac:dyDescent="0.15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</row>
    <row r="155" spans="1:17" ht="20.25" x14ac:dyDescent="0.15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</row>
    <row r="156" spans="1:17" ht="20.25" x14ac:dyDescent="0.15">
      <c r="A156" s="171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</row>
    <row r="157" spans="1:17" ht="20.25" x14ac:dyDescent="0.15">
      <c r="A157" s="171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</row>
    <row r="158" spans="1:17" ht="20.25" x14ac:dyDescent="0.15">
      <c r="A158" s="171"/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</row>
    <row r="159" spans="1:17" ht="20.25" x14ac:dyDescent="0.15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</row>
    <row r="160" spans="1:17" ht="20.25" x14ac:dyDescent="0.15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</row>
    <row r="161" spans="1:17" ht="20.25" x14ac:dyDescent="0.15">
      <c r="A161" s="171"/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</row>
    <row r="162" spans="1:17" ht="20.25" x14ac:dyDescent="0.15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</row>
    <row r="163" spans="1:17" ht="20.25" x14ac:dyDescent="0.15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</row>
    <row r="164" spans="1:17" ht="20.25" x14ac:dyDescent="0.15">
      <c r="A164" s="171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</row>
    <row r="165" spans="1:17" ht="20.25" x14ac:dyDescent="0.15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</row>
    <row r="166" spans="1:17" ht="20.25" x14ac:dyDescent="0.15">
      <c r="A166" s="171"/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</row>
    <row r="167" spans="1:17" ht="20.25" x14ac:dyDescent="0.15">
      <c r="A167" s="171"/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</row>
    <row r="168" spans="1:17" ht="20.25" x14ac:dyDescent="0.15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</row>
    <row r="169" spans="1:17" ht="20.25" x14ac:dyDescent="0.15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</row>
    <row r="170" spans="1:17" ht="20.25" x14ac:dyDescent="0.15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</row>
    <row r="171" spans="1:17" ht="20.25" x14ac:dyDescent="0.15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</row>
    <row r="172" spans="1:17" ht="20.25" x14ac:dyDescent="0.15">
      <c r="A172" s="171"/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</row>
    <row r="173" spans="1:17" ht="20.25" x14ac:dyDescent="0.15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</row>
    <row r="174" spans="1:17" ht="20.25" x14ac:dyDescent="0.15">
      <c r="A174" s="171"/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</row>
    <row r="175" spans="1:17" ht="20.25" x14ac:dyDescent="0.15">
      <c r="A175" s="171"/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</row>
    <row r="176" spans="1:17" ht="20.25" x14ac:dyDescent="0.15">
      <c r="A176" s="171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</row>
    <row r="177" spans="1:17" ht="20.25" x14ac:dyDescent="0.15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</row>
    <row r="178" spans="1:17" ht="20.25" x14ac:dyDescent="0.15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</row>
    <row r="179" spans="1:17" ht="20.25" x14ac:dyDescent="0.15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</row>
    <row r="180" spans="1:17" ht="20.25" x14ac:dyDescent="0.15">
      <c r="A180" s="171"/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</row>
    <row r="181" spans="1:17" ht="20.25" x14ac:dyDescent="0.15">
      <c r="A181" s="171"/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</row>
    <row r="182" spans="1:17" ht="20.25" x14ac:dyDescent="0.15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</row>
    <row r="183" spans="1:17" ht="20.25" x14ac:dyDescent="0.15">
      <c r="A183" s="171"/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</row>
    <row r="184" spans="1:17" ht="20.25" x14ac:dyDescent="0.15">
      <c r="A184" s="171"/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</row>
    <row r="185" spans="1:17" ht="20.25" x14ac:dyDescent="0.15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</row>
    <row r="186" spans="1:17" ht="20.25" x14ac:dyDescent="0.15">
      <c r="A186" s="171"/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</row>
    <row r="187" spans="1:17" ht="20.25" x14ac:dyDescent="0.15">
      <c r="A187" s="171"/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</row>
    <row r="188" spans="1:17" ht="20.25" x14ac:dyDescent="0.15">
      <c r="A188" s="171"/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</row>
    <row r="189" spans="1:17" ht="20.25" x14ac:dyDescent="0.1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</row>
    <row r="190" spans="1:17" ht="20.25" x14ac:dyDescent="0.15">
      <c r="A190" s="171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</row>
    <row r="191" spans="1:17" ht="20.25" x14ac:dyDescent="0.15">
      <c r="A191" s="171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</row>
    <row r="192" spans="1:17" ht="20.25" x14ac:dyDescent="0.15">
      <c r="A192" s="171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</row>
    <row r="193" spans="1:17" ht="20.25" x14ac:dyDescent="0.15">
      <c r="A193" s="171"/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</row>
    <row r="194" spans="1:17" ht="20.25" x14ac:dyDescent="0.15">
      <c r="A194" s="171"/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</row>
    <row r="195" spans="1:17" ht="20.25" x14ac:dyDescent="0.15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</row>
    <row r="196" spans="1:17" ht="20.25" x14ac:dyDescent="0.15">
      <c r="A196" s="171"/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</row>
    <row r="197" spans="1:17" ht="20.25" x14ac:dyDescent="0.15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</row>
    <row r="198" spans="1:17" ht="20.25" x14ac:dyDescent="0.1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</row>
    <row r="199" spans="1:17" ht="20.25" x14ac:dyDescent="0.1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</row>
    <row r="200" spans="1:17" ht="20.25" x14ac:dyDescent="0.1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</row>
    <row r="201" spans="1:17" ht="20.25" x14ac:dyDescent="0.15">
      <c r="A201" s="171"/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</row>
    <row r="202" spans="1:17" ht="20.25" x14ac:dyDescent="0.15">
      <c r="A202" s="171"/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</row>
    <row r="203" spans="1:17" ht="20.25" x14ac:dyDescent="0.15">
      <c r="A203" s="171"/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</row>
    <row r="204" spans="1:17" ht="20.25" x14ac:dyDescent="0.15">
      <c r="A204" s="171"/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</row>
    <row r="205" spans="1:17" ht="20.25" x14ac:dyDescent="0.15">
      <c r="A205" s="171"/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</row>
    <row r="206" spans="1:17" ht="20.25" x14ac:dyDescent="0.15">
      <c r="A206" s="171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</row>
    <row r="207" spans="1:17" ht="20.25" x14ac:dyDescent="0.15">
      <c r="A207" s="171"/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</row>
    <row r="208" spans="1:17" ht="20.25" x14ac:dyDescent="0.15">
      <c r="A208" s="171"/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</row>
    <row r="209" spans="1:17" ht="20.25" x14ac:dyDescent="0.15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</row>
    <row r="210" spans="1:17" ht="20.25" x14ac:dyDescent="0.15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</row>
    <row r="211" spans="1:17" ht="20.25" x14ac:dyDescent="0.15">
      <c r="A211" s="171"/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</row>
    <row r="212" spans="1:17" ht="20.25" x14ac:dyDescent="0.15">
      <c r="A212" s="171"/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</row>
    <row r="213" spans="1:17" ht="20.25" x14ac:dyDescent="0.15">
      <c r="A213" s="171"/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</row>
    <row r="214" spans="1:17" ht="20.25" x14ac:dyDescent="0.15">
      <c r="A214" s="171"/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</row>
    <row r="215" spans="1:17" ht="20.25" x14ac:dyDescent="0.15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</row>
    <row r="216" spans="1:17" ht="20.25" x14ac:dyDescent="0.15">
      <c r="A216" s="171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</row>
    <row r="217" spans="1:17" ht="20.25" x14ac:dyDescent="0.15">
      <c r="A217" s="17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</row>
    <row r="218" spans="1:17" ht="20.25" x14ac:dyDescent="0.15">
      <c r="A218" s="17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</row>
    <row r="219" spans="1:17" ht="20.25" x14ac:dyDescent="0.15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</row>
    <row r="220" spans="1:17" ht="20.25" x14ac:dyDescent="0.15">
      <c r="A220" s="171"/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</row>
    <row r="221" spans="1:17" ht="20.25" x14ac:dyDescent="0.15">
      <c r="A221" s="171"/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</row>
    <row r="222" spans="1:17" ht="20.25" x14ac:dyDescent="0.15">
      <c r="A222" s="171"/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</row>
    <row r="223" spans="1:17" ht="20.25" x14ac:dyDescent="0.15">
      <c r="A223" s="171"/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</row>
    <row r="224" spans="1:17" ht="20.25" x14ac:dyDescent="0.15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</row>
    <row r="225" spans="1:17" ht="20.25" x14ac:dyDescent="0.15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</row>
    <row r="226" spans="1:17" ht="20.25" x14ac:dyDescent="0.15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</row>
    <row r="227" spans="1:17" ht="20.25" x14ac:dyDescent="0.15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</row>
    <row r="228" spans="1:17" ht="20.25" x14ac:dyDescent="0.15">
      <c r="A228" s="171"/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</row>
    <row r="229" spans="1:17" ht="20.25" x14ac:dyDescent="0.15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</row>
    <row r="230" spans="1:17" ht="20.25" x14ac:dyDescent="0.15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</row>
    <row r="231" spans="1:17" ht="20.25" x14ac:dyDescent="0.15">
      <c r="A231" s="171"/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</row>
    <row r="232" spans="1:17" ht="20.25" x14ac:dyDescent="0.15">
      <c r="A232" s="171"/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</row>
    <row r="233" spans="1:17" ht="20.25" x14ac:dyDescent="0.15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</row>
    <row r="234" spans="1:17" ht="20.25" x14ac:dyDescent="0.15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</row>
    <row r="235" spans="1:17" ht="20.25" x14ac:dyDescent="0.15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</row>
    <row r="236" spans="1:17" ht="20.25" x14ac:dyDescent="0.15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</row>
    <row r="237" spans="1:17" ht="20.25" x14ac:dyDescent="0.15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</row>
    <row r="238" spans="1:17" ht="20.25" x14ac:dyDescent="0.15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</row>
    <row r="239" spans="1:17" ht="20.25" x14ac:dyDescent="0.15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</row>
    <row r="240" spans="1:17" ht="20.25" x14ac:dyDescent="0.15">
      <c r="A240" s="171"/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</row>
    <row r="241" spans="1:17" ht="20.25" x14ac:dyDescent="0.15">
      <c r="A241" s="171"/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</row>
    <row r="242" spans="1:17" ht="20.25" x14ac:dyDescent="0.15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</row>
    <row r="243" spans="1:17" ht="20.25" x14ac:dyDescent="0.15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</row>
    <row r="244" spans="1:17" ht="20.25" x14ac:dyDescent="0.15">
      <c r="A244" s="171"/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</row>
    <row r="245" spans="1:17" ht="20.25" x14ac:dyDescent="0.15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</row>
    <row r="246" spans="1:17" ht="20.25" x14ac:dyDescent="0.15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</row>
    <row r="247" spans="1:17" ht="20.25" x14ac:dyDescent="0.15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</row>
    <row r="248" spans="1:17" ht="20.25" x14ac:dyDescent="0.15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</row>
    <row r="249" spans="1:17" ht="20.25" x14ac:dyDescent="0.15">
      <c r="A249" s="171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</row>
    <row r="250" spans="1:17" ht="20.25" x14ac:dyDescent="0.15">
      <c r="A250" s="171"/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</row>
    <row r="251" spans="1:17" ht="20.25" x14ac:dyDescent="0.15">
      <c r="A251" s="171"/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</row>
    <row r="252" spans="1:17" ht="20.25" x14ac:dyDescent="0.15">
      <c r="A252" s="171"/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</row>
    <row r="253" spans="1:17" ht="20.25" x14ac:dyDescent="0.15">
      <c r="A253" s="171"/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</row>
    <row r="254" spans="1:17" ht="20.25" x14ac:dyDescent="0.15">
      <c r="A254" s="171"/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</row>
    <row r="255" spans="1:17" ht="20.25" x14ac:dyDescent="0.15">
      <c r="A255" s="171"/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</row>
    <row r="256" spans="1:17" ht="20.25" x14ac:dyDescent="0.15">
      <c r="A256" s="171"/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</row>
    <row r="257" spans="1:17" ht="20.25" x14ac:dyDescent="0.15">
      <c r="A257" s="171"/>
      <c r="B257" s="171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</row>
    <row r="258" spans="1:17" ht="20.25" x14ac:dyDescent="0.15">
      <c r="A258" s="171"/>
      <c r="B258" s="171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</row>
    <row r="259" spans="1:17" ht="20.25" x14ac:dyDescent="0.15">
      <c r="A259" s="171"/>
      <c r="B259" s="171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</row>
    <row r="260" spans="1:17" ht="20.25" x14ac:dyDescent="0.15">
      <c r="A260" s="171"/>
      <c r="B260" s="171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</row>
    <row r="261" spans="1:17" ht="20.25" x14ac:dyDescent="0.15">
      <c r="A261" s="171"/>
      <c r="B261" s="171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</row>
    <row r="262" spans="1:17" ht="20.25" x14ac:dyDescent="0.15">
      <c r="A262" s="171"/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</row>
    <row r="263" spans="1:17" ht="20.25" x14ac:dyDescent="0.15">
      <c r="A263" s="171"/>
      <c r="B263" s="171"/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</row>
    <row r="264" spans="1:17" ht="20.25" x14ac:dyDescent="0.15">
      <c r="A264" s="171"/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</row>
    <row r="265" spans="1:17" ht="20.25" x14ac:dyDescent="0.15">
      <c r="A265" s="171"/>
      <c r="B265" s="171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</row>
    <row r="266" spans="1:17" ht="20.25" x14ac:dyDescent="0.15">
      <c r="A266" s="171"/>
      <c r="B266" s="171"/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</row>
    <row r="267" spans="1:17" ht="20.25" x14ac:dyDescent="0.15">
      <c r="A267" s="171"/>
      <c r="B267" s="171"/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</row>
    <row r="268" spans="1:17" ht="20.25" x14ac:dyDescent="0.15">
      <c r="A268" s="171"/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</row>
    <row r="269" spans="1:17" ht="20.25" x14ac:dyDescent="0.15">
      <c r="A269" s="171"/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</row>
    <row r="270" spans="1:17" ht="20.25" x14ac:dyDescent="0.15">
      <c r="A270" s="171"/>
      <c r="B270" s="171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</row>
    <row r="271" spans="1:17" ht="20.25" x14ac:dyDescent="0.15">
      <c r="A271" s="171"/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</row>
    <row r="272" spans="1:17" ht="20.25" x14ac:dyDescent="0.15">
      <c r="A272" s="171"/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</row>
    <row r="273" spans="1:17" ht="20.25" x14ac:dyDescent="0.15">
      <c r="A273" s="171"/>
      <c r="B273" s="171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</row>
    <row r="274" spans="1:17" ht="20.25" x14ac:dyDescent="0.15">
      <c r="A274" s="171"/>
      <c r="B274" s="171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</row>
    <row r="275" spans="1:17" ht="20.25" x14ac:dyDescent="0.15">
      <c r="A275" s="171"/>
      <c r="B275" s="171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</row>
  </sheetData>
  <mergeCells count="13">
    <mergeCell ref="A25:A26"/>
    <mergeCell ref="B25:D25"/>
    <mergeCell ref="E25:G25"/>
    <mergeCell ref="H25:J25"/>
    <mergeCell ref="K25:M25"/>
    <mergeCell ref="A1:M1"/>
    <mergeCell ref="A24:F24"/>
    <mergeCell ref="J4:Q4"/>
    <mergeCell ref="A4:A5"/>
    <mergeCell ref="B4:I4"/>
    <mergeCell ref="A3:G3"/>
    <mergeCell ref="L24:M24"/>
    <mergeCell ref="A2:C2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IA50"/>
  <sheetViews>
    <sheetView showGridLines="0" zoomScale="70" zoomScaleNormal="70" workbookViewId="0">
      <selection activeCell="G12" sqref="G12"/>
    </sheetView>
  </sheetViews>
  <sheetFormatPr defaultColWidth="6.21875" defaultRowHeight="14.25" x14ac:dyDescent="0.15"/>
  <cols>
    <col min="1" max="29" width="16" style="1" customWidth="1"/>
    <col min="30" max="235" width="6.21875" style="1"/>
  </cols>
  <sheetData>
    <row r="1" spans="1:17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1:17" ht="39.950000000000003" customHeight="1" x14ac:dyDescent="0.15">
      <c r="A2" s="489" t="s">
        <v>324</v>
      </c>
      <c r="B2" s="489"/>
      <c r="C2" s="489"/>
      <c r="D2" s="51"/>
    </row>
    <row r="3" spans="1:17" ht="39.950000000000003" customHeight="1" x14ac:dyDescent="0.25">
      <c r="A3" s="486" t="s">
        <v>260</v>
      </c>
      <c r="B3" s="486"/>
      <c r="C3" s="486"/>
      <c r="D3" s="486"/>
      <c r="E3" s="486"/>
      <c r="F3" s="486"/>
      <c r="G3" s="486"/>
      <c r="H3" s="171"/>
      <c r="I3" s="182"/>
      <c r="J3" s="171"/>
      <c r="K3" s="171"/>
      <c r="L3" s="171"/>
      <c r="M3" s="171"/>
      <c r="N3" s="171"/>
      <c r="O3" s="171"/>
      <c r="P3" s="171"/>
      <c r="Q3" s="171"/>
    </row>
    <row r="4" spans="1:17" ht="30" customHeight="1" x14ac:dyDescent="0.15">
      <c r="A4" s="502" t="s">
        <v>216</v>
      </c>
      <c r="B4" s="500" t="s">
        <v>19</v>
      </c>
      <c r="C4" s="500"/>
      <c r="D4" s="500"/>
      <c r="E4" s="500"/>
      <c r="F4" s="500"/>
      <c r="G4" s="500"/>
      <c r="H4" s="500"/>
      <c r="I4" s="511"/>
      <c r="J4" s="547" t="s">
        <v>177</v>
      </c>
      <c r="K4" s="512"/>
      <c r="L4" s="512"/>
      <c r="M4" s="512"/>
      <c r="N4" s="512"/>
      <c r="O4" s="512"/>
      <c r="P4" s="512"/>
      <c r="Q4" s="548"/>
    </row>
    <row r="5" spans="1:17" ht="45.95" customHeight="1" x14ac:dyDescent="0.15">
      <c r="A5" s="503"/>
      <c r="B5" s="174" t="s">
        <v>234</v>
      </c>
      <c r="C5" s="174" t="s">
        <v>190</v>
      </c>
      <c r="D5" s="174" t="s">
        <v>87</v>
      </c>
      <c r="E5" s="322" t="s">
        <v>77</v>
      </c>
      <c r="F5" s="322" t="s">
        <v>135</v>
      </c>
      <c r="G5" s="322" t="s">
        <v>133</v>
      </c>
      <c r="H5" s="322" t="s">
        <v>134</v>
      </c>
      <c r="I5" s="417" t="s">
        <v>114</v>
      </c>
      <c r="J5" s="324" t="s">
        <v>234</v>
      </c>
      <c r="K5" s="174" t="s">
        <v>190</v>
      </c>
      <c r="L5" s="174" t="s">
        <v>87</v>
      </c>
      <c r="M5" s="322" t="s">
        <v>77</v>
      </c>
      <c r="N5" s="322" t="s">
        <v>135</v>
      </c>
      <c r="O5" s="322" t="s">
        <v>133</v>
      </c>
      <c r="P5" s="322" t="s">
        <v>134</v>
      </c>
      <c r="Q5" s="353" t="s">
        <v>114</v>
      </c>
    </row>
    <row r="6" spans="1:17" ht="30" customHeight="1" x14ac:dyDescent="0.15">
      <c r="A6" s="157" t="s">
        <v>235</v>
      </c>
      <c r="B6" s="158">
        <f t="shared" ref="B6:B21" si="0">SUM(C6:I6)</f>
        <v>138</v>
      </c>
      <c r="C6" s="158">
        <f t="shared" ref="C6:I6" si="1">SUM(C7:C21)</f>
        <v>130</v>
      </c>
      <c r="D6" s="158">
        <f t="shared" si="1"/>
        <v>7</v>
      </c>
      <c r="E6" s="158">
        <f t="shared" si="1"/>
        <v>1</v>
      </c>
      <c r="F6" s="158">
        <f t="shared" si="1"/>
        <v>0</v>
      </c>
      <c r="G6" s="158">
        <f t="shared" si="1"/>
        <v>0</v>
      </c>
      <c r="H6" s="158">
        <f t="shared" si="1"/>
        <v>0</v>
      </c>
      <c r="I6" s="158">
        <f t="shared" si="1"/>
        <v>0</v>
      </c>
      <c r="J6" s="325">
        <f t="shared" ref="J6:J20" si="2">SUM(K6:Q6)</f>
        <v>501</v>
      </c>
      <c r="K6" s="158">
        <f t="shared" ref="K6:Q6" si="3">SUM(K7:K21)</f>
        <v>343</v>
      </c>
      <c r="L6" s="158">
        <f t="shared" si="3"/>
        <v>96</v>
      </c>
      <c r="M6" s="158">
        <f t="shared" si="3"/>
        <v>62</v>
      </c>
      <c r="N6" s="158">
        <f t="shared" si="3"/>
        <v>0</v>
      </c>
      <c r="O6" s="158">
        <f t="shared" si="3"/>
        <v>0</v>
      </c>
      <c r="P6" s="158">
        <f t="shared" si="3"/>
        <v>0</v>
      </c>
      <c r="Q6" s="159">
        <f t="shared" si="3"/>
        <v>0</v>
      </c>
    </row>
    <row r="7" spans="1:17" ht="27.95" customHeight="1" x14ac:dyDescent="0.15">
      <c r="A7" s="160" t="s">
        <v>256</v>
      </c>
      <c r="B7" s="161">
        <f t="shared" si="0"/>
        <v>5</v>
      </c>
      <c r="C7" s="162">
        <v>4</v>
      </c>
      <c r="D7" s="162">
        <v>1</v>
      </c>
      <c r="E7" s="162">
        <v>0</v>
      </c>
      <c r="F7" s="162">
        <v>0</v>
      </c>
      <c r="G7" s="162">
        <v>0</v>
      </c>
      <c r="H7" s="162">
        <v>0</v>
      </c>
      <c r="I7" s="216">
        <v>0</v>
      </c>
      <c r="J7" s="328">
        <f t="shared" si="2"/>
        <v>25</v>
      </c>
      <c r="K7" s="162">
        <v>12</v>
      </c>
      <c r="L7" s="162">
        <v>13</v>
      </c>
      <c r="M7" s="162">
        <v>0</v>
      </c>
      <c r="N7" s="162">
        <v>0</v>
      </c>
      <c r="O7" s="162">
        <v>0</v>
      </c>
      <c r="P7" s="162">
        <v>0</v>
      </c>
      <c r="Q7" s="163">
        <v>0</v>
      </c>
    </row>
    <row r="8" spans="1:17" ht="27.95" customHeight="1" x14ac:dyDescent="0.15">
      <c r="A8" s="160" t="s">
        <v>244</v>
      </c>
      <c r="B8" s="161">
        <f t="shared" si="0"/>
        <v>12</v>
      </c>
      <c r="C8" s="164">
        <v>10</v>
      </c>
      <c r="D8" s="164">
        <v>1</v>
      </c>
      <c r="E8" s="164">
        <v>1</v>
      </c>
      <c r="F8" s="164">
        <v>0</v>
      </c>
      <c r="G8" s="164">
        <v>0</v>
      </c>
      <c r="H8" s="164">
        <v>0</v>
      </c>
      <c r="I8" s="217">
        <v>0</v>
      </c>
      <c r="J8" s="328">
        <f t="shared" si="2"/>
        <v>106</v>
      </c>
      <c r="K8" s="164">
        <v>24</v>
      </c>
      <c r="L8" s="164">
        <v>20</v>
      </c>
      <c r="M8" s="164">
        <v>62</v>
      </c>
      <c r="N8" s="164">
        <v>0</v>
      </c>
      <c r="O8" s="164">
        <v>0</v>
      </c>
      <c r="P8" s="164">
        <v>0</v>
      </c>
      <c r="Q8" s="165">
        <v>0</v>
      </c>
    </row>
    <row r="9" spans="1:17" ht="27.95" customHeight="1" x14ac:dyDescent="0.15">
      <c r="A9" s="160" t="s">
        <v>257</v>
      </c>
      <c r="B9" s="161">
        <f t="shared" si="0"/>
        <v>14</v>
      </c>
      <c r="C9" s="164">
        <v>14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217">
        <v>0</v>
      </c>
      <c r="J9" s="328">
        <f t="shared" si="2"/>
        <v>36</v>
      </c>
      <c r="K9" s="164">
        <v>36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5">
        <v>0</v>
      </c>
    </row>
    <row r="10" spans="1:17" ht="27.95" customHeight="1" x14ac:dyDescent="0.15">
      <c r="A10" s="160" t="s">
        <v>249</v>
      </c>
      <c r="B10" s="161">
        <f t="shared" si="0"/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217">
        <v>0</v>
      </c>
      <c r="J10" s="328">
        <f t="shared" si="2"/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5">
        <v>0</v>
      </c>
    </row>
    <row r="11" spans="1:17" ht="27.95" customHeight="1" x14ac:dyDescent="0.15">
      <c r="A11" s="160" t="s">
        <v>254</v>
      </c>
      <c r="B11" s="161">
        <f t="shared" si="0"/>
        <v>17</v>
      </c>
      <c r="C11" s="164">
        <v>16</v>
      </c>
      <c r="D11" s="164">
        <v>1</v>
      </c>
      <c r="E11" s="164">
        <v>0</v>
      </c>
      <c r="F11" s="164">
        <v>0</v>
      </c>
      <c r="G11" s="164">
        <v>0</v>
      </c>
      <c r="H11" s="164">
        <v>0</v>
      </c>
      <c r="I11" s="217">
        <v>0</v>
      </c>
      <c r="J11" s="328">
        <f t="shared" si="2"/>
        <v>72</v>
      </c>
      <c r="K11" s="164">
        <v>62</v>
      </c>
      <c r="L11" s="164">
        <v>10</v>
      </c>
      <c r="M11" s="164">
        <v>0</v>
      </c>
      <c r="N11" s="164">
        <v>0</v>
      </c>
      <c r="O11" s="164">
        <v>0</v>
      </c>
      <c r="P11" s="164">
        <v>0</v>
      </c>
      <c r="Q11" s="165">
        <v>0</v>
      </c>
    </row>
    <row r="12" spans="1:17" ht="27.95" customHeight="1" x14ac:dyDescent="0.15">
      <c r="A12" s="160" t="s">
        <v>245</v>
      </c>
      <c r="B12" s="161">
        <f t="shared" si="0"/>
        <v>4</v>
      </c>
      <c r="C12" s="164">
        <v>4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217">
        <v>0</v>
      </c>
      <c r="J12" s="328">
        <f t="shared" si="2"/>
        <v>8</v>
      </c>
      <c r="K12" s="164">
        <v>8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5">
        <v>0</v>
      </c>
    </row>
    <row r="13" spans="1:17" ht="27.95" customHeight="1" x14ac:dyDescent="0.15">
      <c r="A13" s="160" t="s">
        <v>255</v>
      </c>
      <c r="B13" s="161">
        <f t="shared" si="0"/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217">
        <v>0</v>
      </c>
      <c r="J13" s="328">
        <f t="shared" si="2"/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5">
        <v>0</v>
      </c>
    </row>
    <row r="14" spans="1:17" ht="27.95" customHeight="1" x14ac:dyDescent="0.15">
      <c r="A14" s="160" t="s">
        <v>239</v>
      </c>
      <c r="B14" s="161">
        <f t="shared" si="0"/>
        <v>7</v>
      </c>
      <c r="C14" s="164">
        <v>7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217">
        <v>0</v>
      </c>
      <c r="J14" s="328">
        <f t="shared" si="2"/>
        <v>24</v>
      </c>
      <c r="K14" s="164">
        <v>24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5">
        <v>0</v>
      </c>
    </row>
    <row r="15" spans="1:17" ht="27.95" customHeight="1" x14ac:dyDescent="0.15">
      <c r="A15" s="160" t="s">
        <v>241</v>
      </c>
      <c r="B15" s="161">
        <f t="shared" si="0"/>
        <v>7</v>
      </c>
      <c r="C15" s="164">
        <v>6</v>
      </c>
      <c r="D15" s="164">
        <v>1</v>
      </c>
      <c r="E15" s="164">
        <v>0</v>
      </c>
      <c r="F15" s="164">
        <v>0</v>
      </c>
      <c r="G15" s="164">
        <v>0</v>
      </c>
      <c r="H15" s="164">
        <v>0</v>
      </c>
      <c r="I15" s="217">
        <v>0</v>
      </c>
      <c r="J15" s="418">
        <f t="shared" si="2"/>
        <v>25</v>
      </c>
      <c r="K15" s="164">
        <v>15</v>
      </c>
      <c r="L15" s="164">
        <v>10</v>
      </c>
      <c r="M15" s="164">
        <v>0</v>
      </c>
      <c r="N15" s="164">
        <v>0</v>
      </c>
      <c r="O15" s="164">
        <v>0</v>
      </c>
      <c r="P15" s="164">
        <v>0</v>
      </c>
      <c r="Q15" s="165">
        <v>0</v>
      </c>
    </row>
    <row r="16" spans="1:17" ht="27.95" customHeight="1" x14ac:dyDescent="0.15">
      <c r="A16" s="160" t="s">
        <v>252</v>
      </c>
      <c r="B16" s="161">
        <f t="shared" si="0"/>
        <v>12</v>
      </c>
      <c r="C16" s="164">
        <v>11</v>
      </c>
      <c r="D16" s="164">
        <v>1</v>
      </c>
      <c r="E16" s="164">
        <v>0</v>
      </c>
      <c r="F16" s="164">
        <v>0</v>
      </c>
      <c r="G16" s="164">
        <v>0</v>
      </c>
      <c r="H16" s="164">
        <v>0</v>
      </c>
      <c r="I16" s="217">
        <v>0</v>
      </c>
      <c r="J16" s="418">
        <f t="shared" si="2"/>
        <v>44</v>
      </c>
      <c r="K16" s="164">
        <v>32</v>
      </c>
      <c r="L16" s="164">
        <v>12</v>
      </c>
      <c r="M16" s="164">
        <v>0</v>
      </c>
      <c r="N16" s="164">
        <v>0</v>
      </c>
      <c r="O16" s="164">
        <v>0</v>
      </c>
      <c r="P16" s="164">
        <v>0</v>
      </c>
      <c r="Q16" s="165">
        <v>0</v>
      </c>
    </row>
    <row r="17" spans="1:17" ht="27.95" customHeight="1" x14ac:dyDescent="0.15">
      <c r="A17" s="160" t="s">
        <v>246</v>
      </c>
      <c r="B17" s="161">
        <f t="shared" si="0"/>
        <v>10</v>
      </c>
      <c r="C17" s="164">
        <v>9</v>
      </c>
      <c r="D17" s="164">
        <v>1</v>
      </c>
      <c r="E17" s="164">
        <v>0</v>
      </c>
      <c r="F17" s="164">
        <v>0</v>
      </c>
      <c r="G17" s="164">
        <v>0</v>
      </c>
      <c r="H17" s="164">
        <v>0</v>
      </c>
      <c r="I17" s="217">
        <v>0</v>
      </c>
      <c r="J17" s="418">
        <f t="shared" si="2"/>
        <v>33</v>
      </c>
      <c r="K17" s="164">
        <v>22</v>
      </c>
      <c r="L17" s="164">
        <v>11</v>
      </c>
      <c r="M17" s="164">
        <v>0</v>
      </c>
      <c r="N17" s="164">
        <v>0</v>
      </c>
      <c r="O17" s="164">
        <v>0</v>
      </c>
      <c r="P17" s="164">
        <v>0</v>
      </c>
      <c r="Q17" s="165">
        <v>0</v>
      </c>
    </row>
    <row r="18" spans="1:17" ht="27.95" customHeight="1" x14ac:dyDescent="0.15">
      <c r="A18" s="160" t="s">
        <v>253</v>
      </c>
      <c r="B18" s="161">
        <f t="shared" si="0"/>
        <v>19</v>
      </c>
      <c r="C18" s="164">
        <v>19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217">
        <v>0</v>
      </c>
      <c r="J18" s="418">
        <f t="shared" si="2"/>
        <v>42</v>
      </c>
      <c r="K18" s="164">
        <v>42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5">
        <v>0</v>
      </c>
    </row>
    <row r="19" spans="1:17" ht="27.95" customHeight="1" x14ac:dyDescent="0.15">
      <c r="A19" s="160" t="s">
        <v>251</v>
      </c>
      <c r="B19" s="161">
        <f t="shared" si="0"/>
        <v>12</v>
      </c>
      <c r="C19" s="164">
        <v>12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217">
        <v>0</v>
      </c>
      <c r="J19" s="418">
        <f t="shared" si="2"/>
        <v>25</v>
      </c>
      <c r="K19" s="164">
        <v>25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5">
        <v>0</v>
      </c>
    </row>
    <row r="20" spans="1:17" ht="27.95" customHeight="1" x14ac:dyDescent="0.15">
      <c r="A20" s="160" t="s">
        <v>242</v>
      </c>
      <c r="B20" s="161">
        <f t="shared" si="0"/>
        <v>12</v>
      </c>
      <c r="C20" s="164">
        <v>11</v>
      </c>
      <c r="D20" s="164">
        <v>1</v>
      </c>
      <c r="E20" s="164">
        <v>0</v>
      </c>
      <c r="F20" s="164">
        <v>0</v>
      </c>
      <c r="G20" s="164">
        <v>0</v>
      </c>
      <c r="H20" s="164">
        <v>0</v>
      </c>
      <c r="I20" s="217">
        <v>0</v>
      </c>
      <c r="J20" s="418">
        <f t="shared" si="2"/>
        <v>44</v>
      </c>
      <c r="K20" s="164">
        <v>24</v>
      </c>
      <c r="L20" s="164">
        <v>20</v>
      </c>
      <c r="M20" s="164">
        <v>0</v>
      </c>
      <c r="N20" s="164">
        <v>0</v>
      </c>
      <c r="O20" s="164">
        <v>0</v>
      </c>
      <c r="P20" s="164">
        <v>0</v>
      </c>
      <c r="Q20" s="165">
        <v>0</v>
      </c>
    </row>
    <row r="21" spans="1:17" ht="27.95" customHeight="1" x14ac:dyDescent="0.15">
      <c r="A21" s="172" t="s">
        <v>247</v>
      </c>
      <c r="B21" s="167">
        <f t="shared" si="0"/>
        <v>7</v>
      </c>
      <c r="C21" s="168">
        <v>7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219">
        <v>0</v>
      </c>
      <c r="J21" s="330">
        <f>SUM(K21:Q21)</f>
        <v>17</v>
      </c>
      <c r="K21" s="168">
        <v>17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9">
        <v>0</v>
      </c>
    </row>
    <row r="22" spans="1:17" ht="39.95000000000000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</row>
    <row r="23" spans="1:17" ht="39.950000000000003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</row>
    <row r="24" spans="1:17" ht="39.950000000000003" customHeight="1" x14ac:dyDescent="0.25">
      <c r="A24" s="486" t="s">
        <v>37</v>
      </c>
      <c r="B24" s="486"/>
      <c r="C24" s="486"/>
      <c r="D24" s="486"/>
      <c r="E24" s="486"/>
      <c r="F24" s="171"/>
      <c r="G24" s="171"/>
      <c r="H24" s="171"/>
      <c r="I24" s="171"/>
      <c r="J24" s="171"/>
      <c r="K24" s="171"/>
      <c r="L24" s="497" t="s">
        <v>128</v>
      </c>
      <c r="M24" s="497"/>
      <c r="N24" s="171"/>
      <c r="O24" s="171"/>
      <c r="P24" s="171"/>
      <c r="Q24" s="171"/>
    </row>
    <row r="25" spans="1:17" ht="30" customHeight="1" x14ac:dyDescent="0.15">
      <c r="A25" s="502" t="s">
        <v>216</v>
      </c>
      <c r="B25" s="500" t="s">
        <v>95</v>
      </c>
      <c r="C25" s="500"/>
      <c r="D25" s="500"/>
      <c r="E25" s="500" t="s">
        <v>67</v>
      </c>
      <c r="F25" s="500"/>
      <c r="G25" s="500"/>
      <c r="H25" s="500" t="s">
        <v>152</v>
      </c>
      <c r="I25" s="500"/>
      <c r="J25" s="500"/>
      <c r="K25" s="500" t="s">
        <v>120</v>
      </c>
      <c r="L25" s="500"/>
      <c r="M25" s="501"/>
      <c r="N25" s="171"/>
      <c r="O25" s="171"/>
      <c r="P25" s="171"/>
      <c r="Q25" s="171"/>
    </row>
    <row r="26" spans="1:17" ht="30" customHeight="1" x14ac:dyDescent="0.15">
      <c r="A26" s="503"/>
      <c r="B26" s="174" t="s">
        <v>232</v>
      </c>
      <c r="C26" s="174" t="s">
        <v>233</v>
      </c>
      <c r="D26" s="174" t="s">
        <v>235</v>
      </c>
      <c r="E26" s="174" t="s">
        <v>232</v>
      </c>
      <c r="F26" s="174" t="s">
        <v>233</v>
      </c>
      <c r="G26" s="174" t="s">
        <v>235</v>
      </c>
      <c r="H26" s="174" t="s">
        <v>232</v>
      </c>
      <c r="I26" s="174" t="s">
        <v>233</v>
      </c>
      <c r="J26" s="174" t="s">
        <v>235</v>
      </c>
      <c r="K26" s="174" t="s">
        <v>232</v>
      </c>
      <c r="L26" s="174" t="s">
        <v>233</v>
      </c>
      <c r="M26" s="175" t="s">
        <v>235</v>
      </c>
      <c r="N26" s="171"/>
      <c r="O26" s="171"/>
      <c r="P26" s="171"/>
      <c r="Q26" s="171"/>
    </row>
    <row r="27" spans="1:17" ht="30" customHeight="1" x14ac:dyDescent="0.15">
      <c r="A27" s="157" t="s">
        <v>235</v>
      </c>
      <c r="B27" s="158">
        <f>SUM(B28:B42)</f>
        <v>292</v>
      </c>
      <c r="C27" s="158">
        <f>SUM(C28:C42)</f>
        <v>209</v>
      </c>
      <c r="D27" s="158">
        <f t="shared" ref="D27:D42" si="4">SUM(B27:C27)</f>
        <v>501</v>
      </c>
      <c r="E27" s="158">
        <f>SUM(E28:E42)</f>
        <v>50</v>
      </c>
      <c r="F27" s="158">
        <f>SUM(F28:F42)</f>
        <v>41</v>
      </c>
      <c r="G27" s="158">
        <f t="shared" ref="G27:G41" si="5">SUM(E27:F27)</f>
        <v>91</v>
      </c>
      <c r="H27" s="158">
        <f>SUM(H28:H42)</f>
        <v>100</v>
      </c>
      <c r="I27" s="158">
        <f>SUM(I28:I42)</f>
        <v>58</v>
      </c>
      <c r="J27" s="158">
        <f t="shared" ref="J27:J41" si="6">SUM(H27:I27)</f>
        <v>158</v>
      </c>
      <c r="K27" s="158">
        <f>SUM(K28:K42)</f>
        <v>142</v>
      </c>
      <c r="L27" s="158">
        <f>SUM(L28:L42)</f>
        <v>110</v>
      </c>
      <c r="M27" s="159">
        <f t="shared" ref="M27:M42" si="7">SUM(K27:L27)</f>
        <v>252</v>
      </c>
      <c r="N27" s="180"/>
      <c r="O27" s="171"/>
      <c r="P27" s="171"/>
      <c r="Q27" s="171"/>
    </row>
    <row r="28" spans="1:17" ht="27.95" customHeight="1" x14ac:dyDescent="0.15">
      <c r="A28" s="160" t="s">
        <v>256</v>
      </c>
      <c r="B28" s="161">
        <f t="shared" ref="B28:B42" si="8">SUM(E28,H28,K28)</f>
        <v>18</v>
      </c>
      <c r="C28" s="161">
        <f t="shared" ref="C28:C42" si="9">SUM(F28,I28,L28)</f>
        <v>7</v>
      </c>
      <c r="D28" s="176">
        <f t="shared" si="4"/>
        <v>25</v>
      </c>
      <c r="E28" s="162">
        <v>1</v>
      </c>
      <c r="F28" s="162">
        <v>1</v>
      </c>
      <c r="G28" s="176">
        <f t="shared" si="5"/>
        <v>2</v>
      </c>
      <c r="H28" s="162">
        <v>7</v>
      </c>
      <c r="I28" s="162">
        <v>2</v>
      </c>
      <c r="J28" s="176">
        <f t="shared" si="6"/>
        <v>9</v>
      </c>
      <c r="K28" s="162">
        <v>10</v>
      </c>
      <c r="L28" s="162">
        <v>4</v>
      </c>
      <c r="M28" s="177">
        <f t="shared" si="7"/>
        <v>14</v>
      </c>
      <c r="N28" s="180"/>
      <c r="O28" s="171"/>
      <c r="P28" s="171"/>
      <c r="Q28" s="171"/>
    </row>
    <row r="29" spans="1:17" ht="27.95" customHeight="1" x14ac:dyDescent="0.15">
      <c r="A29" s="160" t="s">
        <v>244</v>
      </c>
      <c r="B29" s="161">
        <f t="shared" si="8"/>
        <v>62</v>
      </c>
      <c r="C29" s="161">
        <f t="shared" si="9"/>
        <v>44</v>
      </c>
      <c r="D29" s="176">
        <f t="shared" si="4"/>
        <v>106</v>
      </c>
      <c r="E29" s="164">
        <v>28</v>
      </c>
      <c r="F29" s="164">
        <v>27</v>
      </c>
      <c r="G29" s="176">
        <f t="shared" si="5"/>
        <v>55</v>
      </c>
      <c r="H29" s="164">
        <v>22</v>
      </c>
      <c r="I29" s="164">
        <v>10</v>
      </c>
      <c r="J29" s="176">
        <f t="shared" si="6"/>
        <v>32</v>
      </c>
      <c r="K29" s="164">
        <v>12</v>
      </c>
      <c r="L29" s="164">
        <v>7</v>
      </c>
      <c r="M29" s="177">
        <f t="shared" si="7"/>
        <v>19</v>
      </c>
      <c r="N29" s="180"/>
      <c r="O29" s="171"/>
      <c r="P29" s="171"/>
      <c r="Q29" s="171"/>
    </row>
    <row r="30" spans="1:17" ht="27.95" customHeight="1" x14ac:dyDescent="0.15">
      <c r="A30" s="160" t="s">
        <v>257</v>
      </c>
      <c r="B30" s="161">
        <f t="shared" si="8"/>
        <v>24</v>
      </c>
      <c r="C30" s="161">
        <f t="shared" si="9"/>
        <v>12</v>
      </c>
      <c r="D30" s="176">
        <f t="shared" si="4"/>
        <v>36</v>
      </c>
      <c r="E30" s="164">
        <v>2</v>
      </c>
      <c r="F30" s="164">
        <v>0</v>
      </c>
      <c r="G30" s="176">
        <f t="shared" si="5"/>
        <v>2</v>
      </c>
      <c r="H30" s="164">
        <v>3</v>
      </c>
      <c r="I30" s="164">
        <v>1</v>
      </c>
      <c r="J30" s="176">
        <f t="shared" si="6"/>
        <v>4</v>
      </c>
      <c r="K30" s="164">
        <v>19</v>
      </c>
      <c r="L30" s="164">
        <v>11</v>
      </c>
      <c r="M30" s="177">
        <f t="shared" si="7"/>
        <v>30</v>
      </c>
      <c r="N30" s="180"/>
      <c r="O30" s="171"/>
      <c r="P30" s="171"/>
      <c r="Q30" s="171"/>
    </row>
    <row r="31" spans="1:17" ht="27.95" customHeight="1" x14ac:dyDescent="0.15">
      <c r="A31" s="160" t="s">
        <v>249</v>
      </c>
      <c r="B31" s="161">
        <f t="shared" si="8"/>
        <v>0</v>
      </c>
      <c r="C31" s="161">
        <f t="shared" si="9"/>
        <v>0</v>
      </c>
      <c r="D31" s="176">
        <f t="shared" si="4"/>
        <v>0</v>
      </c>
      <c r="E31" s="164">
        <v>0</v>
      </c>
      <c r="F31" s="164">
        <v>0</v>
      </c>
      <c r="G31" s="176">
        <f t="shared" si="5"/>
        <v>0</v>
      </c>
      <c r="H31" s="164">
        <v>0</v>
      </c>
      <c r="I31" s="164">
        <v>0</v>
      </c>
      <c r="J31" s="176">
        <f t="shared" si="6"/>
        <v>0</v>
      </c>
      <c r="K31" s="164">
        <v>0</v>
      </c>
      <c r="L31" s="164">
        <v>0</v>
      </c>
      <c r="M31" s="177">
        <f t="shared" si="7"/>
        <v>0</v>
      </c>
      <c r="N31" s="180"/>
      <c r="O31" s="171"/>
      <c r="P31" s="171"/>
      <c r="Q31" s="171"/>
    </row>
    <row r="32" spans="1:17" ht="27.95" customHeight="1" x14ac:dyDescent="0.15">
      <c r="A32" s="160" t="s">
        <v>254</v>
      </c>
      <c r="B32" s="161">
        <f t="shared" si="8"/>
        <v>45</v>
      </c>
      <c r="C32" s="161">
        <f t="shared" si="9"/>
        <v>27</v>
      </c>
      <c r="D32" s="176">
        <f t="shared" si="4"/>
        <v>72</v>
      </c>
      <c r="E32" s="164">
        <v>12</v>
      </c>
      <c r="F32" s="164">
        <v>8</v>
      </c>
      <c r="G32" s="176">
        <f t="shared" si="5"/>
        <v>20</v>
      </c>
      <c r="H32" s="164">
        <v>25</v>
      </c>
      <c r="I32" s="164">
        <v>12</v>
      </c>
      <c r="J32" s="176">
        <f t="shared" si="6"/>
        <v>37</v>
      </c>
      <c r="K32" s="164">
        <v>8</v>
      </c>
      <c r="L32" s="164">
        <v>7</v>
      </c>
      <c r="M32" s="177">
        <f t="shared" si="7"/>
        <v>15</v>
      </c>
      <c r="N32" s="180"/>
      <c r="O32" s="171"/>
      <c r="P32" s="171"/>
      <c r="Q32" s="171"/>
    </row>
    <row r="33" spans="1:17" ht="27.95" customHeight="1" x14ac:dyDescent="0.15">
      <c r="A33" s="160" t="s">
        <v>245</v>
      </c>
      <c r="B33" s="161">
        <f t="shared" si="8"/>
        <v>6</v>
      </c>
      <c r="C33" s="161">
        <f t="shared" si="9"/>
        <v>2</v>
      </c>
      <c r="D33" s="176">
        <f t="shared" si="4"/>
        <v>8</v>
      </c>
      <c r="E33" s="164">
        <v>0</v>
      </c>
      <c r="F33" s="164">
        <v>0</v>
      </c>
      <c r="G33" s="176">
        <f t="shared" si="5"/>
        <v>0</v>
      </c>
      <c r="H33" s="164">
        <v>0</v>
      </c>
      <c r="I33" s="164">
        <v>0</v>
      </c>
      <c r="J33" s="176">
        <f t="shared" si="6"/>
        <v>0</v>
      </c>
      <c r="K33" s="164">
        <v>6</v>
      </c>
      <c r="L33" s="164">
        <v>2</v>
      </c>
      <c r="M33" s="177">
        <f t="shared" si="7"/>
        <v>8</v>
      </c>
      <c r="N33" s="180"/>
      <c r="O33" s="171"/>
      <c r="P33" s="171"/>
      <c r="Q33" s="171"/>
    </row>
    <row r="34" spans="1:17" ht="27.95" customHeight="1" x14ac:dyDescent="0.15">
      <c r="A34" s="160" t="s">
        <v>255</v>
      </c>
      <c r="B34" s="161">
        <f t="shared" si="8"/>
        <v>0</v>
      </c>
      <c r="C34" s="161">
        <f t="shared" si="9"/>
        <v>0</v>
      </c>
      <c r="D34" s="176">
        <f t="shared" si="4"/>
        <v>0</v>
      </c>
      <c r="E34" s="164">
        <v>0</v>
      </c>
      <c r="F34" s="164">
        <v>0</v>
      </c>
      <c r="G34" s="176">
        <f t="shared" si="5"/>
        <v>0</v>
      </c>
      <c r="H34" s="164">
        <v>0</v>
      </c>
      <c r="I34" s="164">
        <v>0</v>
      </c>
      <c r="J34" s="176">
        <f t="shared" si="6"/>
        <v>0</v>
      </c>
      <c r="K34" s="164">
        <v>0</v>
      </c>
      <c r="L34" s="164">
        <v>0</v>
      </c>
      <c r="M34" s="177">
        <f t="shared" si="7"/>
        <v>0</v>
      </c>
      <c r="N34" s="180"/>
      <c r="O34" s="171"/>
      <c r="P34" s="171"/>
      <c r="Q34" s="171"/>
    </row>
    <row r="35" spans="1:17" ht="27.95" customHeight="1" x14ac:dyDescent="0.15">
      <c r="A35" s="160" t="s">
        <v>239</v>
      </c>
      <c r="B35" s="161">
        <f t="shared" si="8"/>
        <v>18</v>
      </c>
      <c r="C35" s="161">
        <f t="shared" si="9"/>
        <v>6</v>
      </c>
      <c r="D35" s="176">
        <f t="shared" si="4"/>
        <v>24</v>
      </c>
      <c r="E35" s="164">
        <v>2</v>
      </c>
      <c r="F35" s="164">
        <v>0</v>
      </c>
      <c r="G35" s="176">
        <f t="shared" si="5"/>
        <v>2</v>
      </c>
      <c r="H35" s="164">
        <v>10</v>
      </c>
      <c r="I35" s="164">
        <v>4</v>
      </c>
      <c r="J35" s="176">
        <f t="shared" si="6"/>
        <v>14</v>
      </c>
      <c r="K35" s="164">
        <v>6</v>
      </c>
      <c r="L35" s="164">
        <v>2</v>
      </c>
      <c r="M35" s="177">
        <f t="shared" si="7"/>
        <v>8</v>
      </c>
      <c r="N35" s="180"/>
      <c r="O35" s="171"/>
      <c r="P35" s="171"/>
      <c r="Q35" s="171"/>
    </row>
    <row r="36" spans="1:17" ht="27.95" customHeight="1" x14ac:dyDescent="0.15">
      <c r="A36" s="160" t="s">
        <v>241</v>
      </c>
      <c r="B36" s="161">
        <f t="shared" si="8"/>
        <v>13</v>
      </c>
      <c r="C36" s="161">
        <f t="shared" si="9"/>
        <v>12</v>
      </c>
      <c r="D36" s="176">
        <f t="shared" si="4"/>
        <v>25</v>
      </c>
      <c r="E36" s="164">
        <v>2</v>
      </c>
      <c r="F36" s="164">
        <v>1</v>
      </c>
      <c r="G36" s="176">
        <f t="shared" si="5"/>
        <v>3</v>
      </c>
      <c r="H36" s="164">
        <v>2</v>
      </c>
      <c r="I36" s="164">
        <v>0</v>
      </c>
      <c r="J36" s="176">
        <f t="shared" si="6"/>
        <v>2</v>
      </c>
      <c r="K36" s="164">
        <v>9</v>
      </c>
      <c r="L36" s="164">
        <v>11</v>
      </c>
      <c r="M36" s="177">
        <f t="shared" si="7"/>
        <v>20</v>
      </c>
      <c r="N36" s="180"/>
      <c r="O36" s="171"/>
      <c r="P36" s="171"/>
      <c r="Q36" s="171"/>
    </row>
    <row r="37" spans="1:17" ht="27.95" customHeight="1" x14ac:dyDescent="0.15">
      <c r="A37" s="160" t="s">
        <v>252</v>
      </c>
      <c r="B37" s="404">
        <f t="shared" si="8"/>
        <v>30</v>
      </c>
      <c r="C37" s="404">
        <f t="shared" si="9"/>
        <v>14</v>
      </c>
      <c r="D37" s="405">
        <f t="shared" si="4"/>
        <v>44</v>
      </c>
      <c r="E37" s="164">
        <v>1</v>
      </c>
      <c r="F37" s="164">
        <v>1</v>
      </c>
      <c r="G37" s="176">
        <f t="shared" si="5"/>
        <v>2</v>
      </c>
      <c r="H37" s="164">
        <v>8</v>
      </c>
      <c r="I37" s="164">
        <v>7</v>
      </c>
      <c r="J37" s="176">
        <f t="shared" si="6"/>
        <v>15</v>
      </c>
      <c r="K37" s="164">
        <v>21</v>
      </c>
      <c r="L37" s="164">
        <v>6</v>
      </c>
      <c r="M37" s="177">
        <f t="shared" si="7"/>
        <v>27</v>
      </c>
      <c r="N37" s="180"/>
      <c r="O37" s="171"/>
      <c r="P37" s="171"/>
      <c r="Q37" s="171"/>
    </row>
    <row r="38" spans="1:17" ht="27.95" customHeight="1" x14ac:dyDescent="0.15">
      <c r="A38" s="160" t="s">
        <v>246</v>
      </c>
      <c r="B38" s="161">
        <f t="shared" si="8"/>
        <v>14</v>
      </c>
      <c r="C38" s="161">
        <f t="shared" si="9"/>
        <v>19</v>
      </c>
      <c r="D38" s="176">
        <f t="shared" si="4"/>
        <v>33</v>
      </c>
      <c r="E38" s="164">
        <v>0</v>
      </c>
      <c r="F38" s="164">
        <v>0</v>
      </c>
      <c r="G38" s="176">
        <f t="shared" si="5"/>
        <v>0</v>
      </c>
      <c r="H38" s="164">
        <v>4</v>
      </c>
      <c r="I38" s="164">
        <v>6</v>
      </c>
      <c r="J38" s="176">
        <f>SUM(H38:I38)</f>
        <v>10</v>
      </c>
      <c r="K38" s="164">
        <v>10</v>
      </c>
      <c r="L38" s="164">
        <v>13</v>
      </c>
      <c r="M38" s="177">
        <f t="shared" si="7"/>
        <v>23</v>
      </c>
      <c r="N38" s="180"/>
      <c r="O38" s="171"/>
      <c r="P38" s="171"/>
      <c r="Q38" s="171"/>
    </row>
    <row r="39" spans="1:17" ht="27.95" customHeight="1" x14ac:dyDescent="0.15">
      <c r="A39" s="160" t="s">
        <v>253</v>
      </c>
      <c r="B39" s="161">
        <f t="shared" si="8"/>
        <v>22</v>
      </c>
      <c r="C39" s="161">
        <f t="shared" si="9"/>
        <v>20</v>
      </c>
      <c r="D39" s="176">
        <f t="shared" si="4"/>
        <v>42</v>
      </c>
      <c r="E39" s="164">
        <v>1</v>
      </c>
      <c r="F39" s="164">
        <v>1</v>
      </c>
      <c r="G39" s="176">
        <f t="shared" si="5"/>
        <v>2</v>
      </c>
      <c r="H39" s="164">
        <v>4</v>
      </c>
      <c r="I39" s="164">
        <v>6</v>
      </c>
      <c r="J39" s="176">
        <f t="shared" si="6"/>
        <v>10</v>
      </c>
      <c r="K39" s="164">
        <v>17</v>
      </c>
      <c r="L39" s="164">
        <v>13</v>
      </c>
      <c r="M39" s="177">
        <f t="shared" si="7"/>
        <v>30</v>
      </c>
      <c r="N39" s="180"/>
      <c r="O39" s="171"/>
      <c r="P39" s="171"/>
      <c r="Q39" s="171"/>
    </row>
    <row r="40" spans="1:17" ht="27.95" customHeight="1" x14ac:dyDescent="0.15">
      <c r="A40" s="160" t="s">
        <v>251</v>
      </c>
      <c r="B40" s="161">
        <f t="shared" si="8"/>
        <v>15</v>
      </c>
      <c r="C40" s="161">
        <f t="shared" si="9"/>
        <v>10</v>
      </c>
      <c r="D40" s="176">
        <f t="shared" si="4"/>
        <v>25</v>
      </c>
      <c r="E40" s="164">
        <v>1</v>
      </c>
      <c r="F40" s="164">
        <v>1</v>
      </c>
      <c r="G40" s="176">
        <f t="shared" si="5"/>
        <v>2</v>
      </c>
      <c r="H40" s="164">
        <v>8</v>
      </c>
      <c r="I40" s="164">
        <v>4</v>
      </c>
      <c r="J40" s="176">
        <f t="shared" si="6"/>
        <v>12</v>
      </c>
      <c r="K40" s="164">
        <v>6</v>
      </c>
      <c r="L40" s="164">
        <v>5</v>
      </c>
      <c r="M40" s="177">
        <f t="shared" si="7"/>
        <v>11</v>
      </c>
      <c r="N40" s="180"/>
      <c r="O40" s="171"/>
      <c r="P40" s="171"/>
      <c r="Q40" s="171"/>
    </row>
    <row r="41" spans="1:17" ht="27.95" customHeight="1" x14ac:dyDescent="0.15">
      <c r="A41" s="160" t="s">
        <v>242</v>
      </c>
      <c r="B41" s="161">
        <f t="shared" si="8"/>
        <v>22</v>
      </c>
      <c r="C41" s="161">
        <f t="shared" si="9"/>
        <v>22</v>
      </c>
      <c r="D41" s="176">
        <f t="shared" si="4"/>
        <v>44</v>
      </c>
      <c r="E41" s="164">
        <v>0</v>
      </c>
      <c r="F41" s="164">
        <v>0</v>
      </c>
      <c r="G41" s="176">
        <f t="shared" si="5"/>
        <v>0</v>
      </c>
      <c r="H41" s="164">
        <v>6</v>
      </c>
      <c r="I41" s="164">
        <v>5</v>
      </c>
      <c r="J41" s="176">
        <f t="shared" si="6"/>
        <v>11</v>
      </c>
      <c r="K41" s="164">
        <v>16</v>
      </c>
      <c r="L41" s="164">
        <v>17</v>
      </c>
      <c r="M41" s="177">
        <f t="shared" si="7"/>
        <v>33</v>
      </c>
      <c r="N41" s="180"/>
      <c r="O41" s="171"/>
      <c r="P41" s="171"/>
      <c r="Q41" s="171"/>
    </row>
    <row r="42" spans="1:17" ht="27.95" customHeight="1" x14ac:dyDescent="0.15">
      <c r="A42" s="172" t="s">
        <v>247</v>
      </c>
      <c r="B42" s="167">
        <f t="shared" si="8"/>
        <v>3</v>
      </c>
      <c r="C42" s="167">
        <f t="shared" si="9"/>
        <v>14</v>
      </c>
      <c r="D42" s="178">
        <f t="shared" si="4"/>
        <v>17</v>
      </c>
      <c r="E42" s="168">
        <v>0</v>
      </c>
      <c r="F42" s="168">
        <v>1</v>
      </c>
      <c r="G42" s="178">
        <f>SUM(E42:F42)</f>
        <v>1</v>
      </c>
      <c r="H42" s="168">
        <v>1</v>
      </c>
      <c r="I42" s="168">
        <v>1</v>
      </c>
      <c r="J42" s="178">
        <f>SUM(H42:I42)</f>
        <v>2</v>
      </c>
      <c r="K42" s="168">
        <v>2</v>
      </c>
      <c r="L42" s="168">
        <v>12</v>
      </c>
      <c r="M42" s="179">
        <f t="shared" si="7"/>
        <v>14</v>
      </c>
      <c r="N42" s="180"/>
      <c r="O42" s="171"/>
      <c r="P42" s="171"/>
      <c r="Q42" s="171"/>
    </row>
    <row r="43" spans="1:17" ht="20.25" x14ac:dyDescent="0.1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spans="1:17" ht="20.25" x14ac:dyDescent="0.1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ht="20.25" x14ac:dyDescent="0.1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ht="20.25" x14ac:dyDescent="0.1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</row>
    <row r="47" spans="1:17" ht="20.25" x14ac:dyDescent="0.1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ht="20.25" x14ac:dyDescent="0.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</row>
    <row r="49" spans="1:17" ht="20.25" x14ac:dyDescent="0.1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</row>
    <row r="50" spans="1:17" ht="20.25" x14ac:dyDescent="0.1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</row>
  </sheetData>
  <mergeCells count="13">
    <mergeCell ref="A2:C2"/>
    <mergeCell ref="A1:Q1"/>
    <mergeCell ref="A25:A26"/>
    <mergeCell ref="B25:D25"/>
    <mergeCell ref="E25:G25"/>
    <mergeCell ref="H25:J25"/>
    <mergeCell ref="K25:M25"/>
    <mergeCell ref="A24:E24"/>
    <mergeCell ref="J4:Q4"/>
    <mergeCell ref="A4:A5"/>
    <mergeCell ref="B4:I4"/>
    <mergeCell ref="A3:G3"/>
    <mergeCell ref="L24:M24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IV21"/>
  <sheetViews>
    <sheetView showGridLines="0" zoomScale="85" zoomScaleNormal="85" zoomScaleSheetLayoutView="75" workbookViewId="0">
      <selection activeCell="S14" sqref="S14"/>
    </sheetView>
  </sheetViews>
  <sheetFormatPr defaultColWidth="9" defaultRowHeight="14.25" x14ac:dyDescent="0.15"/>
  <cols>
    <col min="1" max="1" width="9.21875" style="9" customWidth="1"/>
    <col min="2" max="2" width="10.6640625" style="9" bestFit="1" customWidth="1"/>
    <col min="3" max="3" width="11.77734375" style="9" bestFit="1" customWidth="1"/>
    <col min="4" max="5" width="9" style="9" customWidth="1"/>
    <col min="6" max="6" width="9.6640625" style="9" bestFit="1" customWidth="1"/>
    <col min="7" max="7" width="10.6640625" style="9" bestFit="1" customWidth="1"/>
    <col min="8" max="9" width="9" style="9" customWidth="1"/>
    <col min="10" max="10" width="9.6640625" style="9" bestFit="1" customWidth="1"/>
    <col min="11" max="11" width="13.109375" style="9" customWidth="1"/>
    <col min="12" max="13" width="9" style="9" customWidth="1"/>
    <col min="14" max="14" width="9.6640625" style="9" bestFit="1" customWidth="1"/>
    <col min="15" max="15" width="15.44140625" style="9" bestFit="1" customWidth="1"/>
    <col min="16" max="256" width="9" style="9"/>
  </cols>
  <sheetData>
    <row r="2" spans="1:17" ht="33.75" x14ac:dyDescent="0.15">
      <c r="A2" s="479" t="s">
        <v>392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</row>
    <row r="4" spans="1:17" ht="29.25" customHeight="1" x14ac:dyDescent="0.15">
      <c r="A4" s="482" t="s">
        <v>240</v>
      </c>
      <c r="B4" s="480" t="s">
        <v>224</v>
      </c>
      <c r="C4" s="484"/>
      <c r="D4" s="484"/>
      <c r="E4" s="484"/>
      <c r="F4" s="480" t="s">
        <v>221</v>
      </c>
      <c r="G4" s="480"/>
      <c r="H4" s="480"/>
      <c r="I4" s="480"/>
      <c r="J4" s="480" t="s">
        <v>223</v>
      </c>
      <c r="K4" s="480"/>
      <c r="L4" s="480"/>
      <c r="M4" s="480"/>
      <c r="N4" s="480" t="s">
        <v>209</v>
      </c>
      <c r="O4" s="480"/>
      <c r="P4" s="480"/>
      <c r="Q4" s="481"/>
    </row>
    <row r="5" spans="1:17" s="10" customFormat="1" ht="30" customHeight="1" x14ac:dyDescent="0.15">
      <c r="A5" s="483"/>
      <c r="B5" s="16" t="s">
        <v>220</v>
      </c>
      <c r="C5" s="17" t="s">
        <v>218</v>
      </c>
      <c r="D5" s="17" t="s">
        <v>222</v>
      </c>
      <c r="E5" s="17" t="s">
        <v>296</v>
      </c>
      <c r="F5" s="16" t="s">
        <v>220</v>
      </c>
      <c r="G5" s="17" t="s">
        <v>218</v>
      </c>
      <c r="H5" s="17" t="s">
        <v>222</v>
      </c>
      <c r="I5" s="17" t="s">
        <v>296</v>
      </c>
      <c r="J5" s="16" t="s">
        <v>220</v>
      </c>
      <c r="K5" s="17" t="s">
        <v>218</v>
      </c>
      <c r="L5" s="17" t="s">
        <v>222</v>
      </c>
      <c r="M5" s="17" t="s">
        <v>296</v>
      </c>
      <c r="N5" s="16" t="s">
        <v>220</v>
      </c>
      <c r="O5" s="17" t="s">
        <v>218</v>
      </c>
      <c r="P5" s="17" t="s">
        <v>222</v>
      </c>
      <c r="Q5" s="18" t="s">
        <v>296</v>
      </c>
    </row>
    <row r="6" spans="1:17" s="10" customFormat="1" ht="30" customHeight="1" x14ac:dyDescent="0.15">
      <c r="A6" s="13" t="s">
        <v>234</v>
      </c>
      <c r="B6" s="19">
        <f>SUM(B7:B21)</f>
        <v>12903</v>
      </c>
      <c r="C6" s="19">
        <f>SUM(C7:C21)</f>
        <v>438466</v>
      </c>
      <c r="D6" s="20">
        <f t="shared" ref="D6:D21" si="0">C6/$C$6</f>
        <v>1</v>
      </c>
      <c r="E6" s="21"/>
      <c r="F6" s="19">
        <f>SUM(F7:F21)</f>
        <v>1076</v>
      </c>
      <c r="G6" s="19">
        <f>SUM(G7:G21)</f>
        <v>66490</v>
      </c>
      <c r="H6" s="20">
        <f t="shared" ref="H6:H21" si="1">G6/$G$6</f>
        <v>1</v>
      </c>
      <c r="I6" s="21"/>
      <c r="J6" s="19">
        <f>SUM(J7:J21)</f>
        <v>1100</v>
      </c>
      <c r="K6" s="19">
        <f>SUM(K7:K21)</f>
        <v>2440903.75</v>
      </c>
      <c r="L6" s="20">
        <f t="shared" ref="L6:L21" si="2">K6/$K$6</f>
        <v>1</v>
      </c>
      <c r="M6" s="21"/>
      <c r="N6" s="19">
        <f>SUM(N7:N21)</f>
        <v>6903</v>
      </c>
      <c r="O6" s="19">
        <f>SUM(O7:O21)</f>
        <v>43209417</v>
      </c>
      <c r="P6" s="20">
        <f t="shared" ref="P6:P21" si="3">O6/$O$6</f>
        <v>1</v>
      </c>
      <c r="Q6" s="22"/>
    </row>
    <row r="7" spans="1:17" ht="30" customHeight="1" x14ac:dyDescent="0.15">
      <c r="A7" s="14" t="str">
        <f>'1.한육우'!A6</f>
        <v>천안시</v>
      </c>
      <c r="B7" s="23">
        <f>SUM('1.한육우'!B6)</f>
        <v>642</v>
      </c>
      <c r="C7" s="23">
        <f>SUM('1.한육우'!B26)</f>
        <v>37214</v>
      </c>
      <c r="D7" s="20">
        <f t="shared" si="0"/>
        <v>8.4873171465974562E-2</v>
      </c>
      <c r="E7" s="24">
        <f t="shared" ref="E7:E21" si="4">RANK(C7,$C$7:$C$21)</f>
        <v>4</v>
      </c>
      <c r="F7" s="23">
        <f>SUM('2.젖소'!B6)</f>
        <v>194</v>
      </c>
      <c r="G7" s="23">
        <f>SUM('2.젖소'!B26)</f>
        <v>13001</v>
      </c>
      <c r="H7" s="20">
        <f t="shared" si="1"/>
        <v>0.19553316288163633</v>
      </c>
      <c r="I7" s="24">
        <f t="shared" ref="I7:I21" si="5">RANK(G7,$G$7:$G$21)</f>
        <v>1</v>
      </c>
      <c r="J7" s="23">
        <f>SUM('3.돼지'!B6)</f>
        <v>83</v>
      </c>
      <c r="K7" s="23">
        <f>SUM('3.돼지'!B26)</f>
        <v>216442</v>
      </c>
      <c r="L7" s="20">
        <f t="shared" si="2"/>
        <v>8.8672894209777836E-2</v>
      </c>
      <c r="M7" s="24">
        <f t="shared" ref="M7:M21" si="6">RANK(K7,$K$7:$K$21)</f>
        <v>5</v>
      </c>
      <c r="N7" s="23">
        <f>SUM('4.닭'!B6)</f>
        <v>482</v>
      </c>
      <c r="O7" s="23">
        <f>SUM('4.닭'!B26)</f>
        <v>6006589</v>
      </c>
      <c r="P7" s="20">
        <f t="shared" si="3"/>
        <v>0.1390111095458659</v>
      </c>
      <c r="Q7" s="25">
        <f t="shared" ref="Q7:Q21" si="7">RANK(O7,$O$7:$O$21)</f>
        <v>1</v>
      </c>
    </row>
    <row r="8" spans="1:17" ht="30" customHeight="1" x14ac:dyDescent="0.15">
      <c r="A8" s="14" t="str">
        <f>'1.한육우'!A7</f>
        <v>공주시</v>
      </c>
      <c r="B8" s="23">
        <f>SUM('1.한육우'!B7)</f>
        <v>1792</v>
      </c>
      <c r="C8" s="23">
        <f>SUM('1.한육우'!B27)</f>
        <v>49172</v>
      </c>
      <c r="D8" s="20">
        <f t="shared" si="0"/>
        <v>0.11214552553675769</v>
      </c>
      <c r="E8" s="24">
        <f t="shared" si="4"/>
        <v>3</v>
      </c>
      <c r="F8" s="23">
        <f>SUM('2.젖소'!B7)</f>
        <v>47</v>
      </c>
      <c r="G8" s="23">
        <f>SUM('2.젖소'!B27)</f>
        <v>3390</v>
      </c>
      <c r="H8" s="20">
        <f t="shared" si="1"/>
        <v>5.0985110542938784E-2</v>
      </c>
      <c r="I8" s="24">
        <f t="shared" si="5"/>
        <v>7</v>
      </c>
      <c r="J8" s="23">
        <f>SUM('3.돼지'!B7)</f>
        <v>63</v>
      </c>
      <c r="K8" s="23">
        <f>SUM('3.돼지'!B27)</f>
        <v>136235</v>
      </c>
      <c r="L8" s="20">
        <f t="shared" si="2"/>
        <v>5.5813343725658993E-2</v>
      </c>
      <c r="M8" s="24">
        <f t="shared" si="6"/>
        <v>9</v>
      </c>
      <c r="N8" s="23">
        <f>SUM('4.닭'!B7)</f>
        <v>671</v>
      </c>
      <c r="O8" s="23">
        <f>SUM('4.닭'!B27)</f>
        <v>2467795</v>
      </c>
      <c r="P8" s="20">
        <f t="shared" si="3"/>
        <v>5.7112434541757413E-2</v>
      </c>
      <c r="Q8" s="25">
        <f t="shared" si="7"/>
        <v>8</v>
      </c>
    </row>
    <row r="9" spans="1:17" ht="30" customHeight="1" x14ac:dyDescent="0.15">
      <c r="A9" s="14" t="str">
        <f>'1.한육우'!A8</f>
        <v>보령시</v>
      </c>
      <c r="B9" s="23">
        <f>SUM('1.한육우'!B8)</f>
        <v>788</v>
      </c>
      <c r="C9" s="23">
        <f>SUM('1.한육우'!B28)</f>
        <v>30843</v>
      </c>
      <c r="D9" s="20">
        <f t="shared" si="0"/>
        <v>7.034296843997026E-2</v>
      </c>
      <c r="E9" s="24">
        <f t="shared" si="4"/>
        <v>8</v>
      </c>
      <c r="F9" s="23">
        <f>SUM('2.젖소'!B8)</f>
        <v>64</v>
      </c>
      <c r="G9" s="23">
        <f>SUM('2.젖소'!B28)</f>
        <v>5107</v>
      </c>
      <c r="H9" s="20">
        <f t="shared" si="1"/>
        <v>7.6808542637990682E-2</v>
      </c>
      <c r="I9" s="24">
        <f t="shared" si="5"/>
        <v>5</v>
      </c>
      <c r="J9" s="23">
        <f>SUM('3.돼지'!B8)</f>
        <v>109</v>
      </c>
      <c r="K9" s="23">
        <f>SUM('3.돼지'!B28)</f>
        <v>293083</v>
      </c>
      <c r="L9" s="20">
        <f t="shared" si="2"/>
        <v>0.12007151039855628</v>
      </c>
      <c r="M9" s="24">
        <f t="shared" si="6"/>
        <v>3</v>
      </c>
      <c r="N9" s="23">
        <f>SUM('4.닭'!B8)</f>
        <v>634</v>
      </c>
      <c r="O9" s="23">
        <f>SUM('4.닭'!B28)</f>
        <v>3138549</v>
      </c>
      <c r="P9" s="20">
        <f t="shared" si="3"/>
        <v>7.2635763634579936E-2</v>
      </c>
      <c r="Q9" s="25">
        <f t="shared" si="7"/>
        <v>7</v>
      </c>
    </row>
    <row r="10" spans="1:17" ht="30" customHeight="1" x14ac:dyDescent="0.15">
      <c r="A10" s="14" t="str">
        <f>'1.한육우'!A9</f>
        <v>아산시</v>
      </c>
      <c r="B10" s="23">
        <f>SUM('1.한육우'!B9)</f>
        <v>518</v>
      </c>
      <c r="C10" s="23">
        <f>SUM('1.한육우'!B29)</f>
        <v>18967</v>
      </c>
      <c r="D10" s="20">
        <f t="shared" si="0"/>
        <v>4.3257630010080601E-2</v>
      </c>
      <c r="E10" s="24">
        <f t="shared" si="4"/>
        <v>11</v>
      </c>
      <c r="F10" s="23">
        <f>SUM('2.젖소'!B9)</f>
        <v>154</v>
      </c>
      <c r="G10" s="23">
        <f>SUM('2.젖소'!B29)</f>
        <v>7571</v>
      </c>
      <c r="H10" s="20">
        <f t="shared" si="1"/>
        <v>0.11386674687922996</v>
      </c>
      <c r="I10" s="24">
        <f t="shared" si="5"/>
        <v>4</v>
      </c>
      <c r="J10" s="23">
        <f>SUM('3.돼지'!B9)</f>
        <v>70</v>
      </c>
      <c r="K10" s="23">
        <f>SUM('3.돼지'!B29)</f>
        <v>143000</v>
      </c>
      <c r="L10" s="20">
        <f t="shared" si="2"/>
        <v>5.8584858169847952E-2</v>
      </c>
      <c r="M10" s="24">
        <f t="shared" si="6"/>
        <v>7</v>
      </c>
      <c r="N10" s="23">
        <f>SUM('4.닭'!B9)</f>
        <v>74</v>
      </c>
      <c r="O10" s="23">
        <f>SUM('4.닭'!B29)</f>
        <v>3524691</v>
      </c>
      <c r="P10" s="20">
        <f t="shared" si="3"/>
        <v>8.157228781864842E-2</v>
      </c>
      <c r="Q10" s="25">
        <f t="shared" si="7"/>
        <v>6</v>
      </c>
    </row>
    <row r="11" spans="1:17" ht="30" customHeight="1" x14ac:dyDescent="0.15">
      <c r="A11" s="14" t="str">
        <f>'1.한육우'!A10</f>
        <v>서산시</v>
      </c>
      <c r="B11" s="23">
        <f>SUM('1.한육우'!B10)</f>
        <v>986</v>
      </c>
      <c r="C11" s="23">
        <f>SUM('1.한육우'!B30)</f>
        <v>32425</v>
      </c>
      <c r="D11" s="20">
        <f t="shared" si="0"/>
        <v>7.3951001902085908E-2</v>
      </c>
      <c r="E11" s="24">
        <f t="shared" si="4"/>
        <v>6</v>
      </c>
      <c r="F11" s="23">
        <f>SUM('2.젖소'!B10)</f>
        <v>48</v>
      </c>
      <c r="G11" s="23">
        <f>SUM('2.젖소'!B30)</f>
        <v>2591</v>
      </c>
      <c r="H11" s="20">
        <f t="shared" si="1"/>
        <v>3.8968265904647317E-2</v>
      </c>
      <c r="I11" s="24">
        <f t="shared" si="5"/>
        <v>9</v>
      </c>
      <c r="J11" s="23">
        <f>SUM('3.돼지'!B10)</f>
        <v>25</v>
      </c>
      <c r="K11" s="23">
        <f>SUM('3.돼지'!B30)</f>
        <v>63732</v>
      </c>
      <c r="L11" s="20">
        <f t="shared" si="2"/>
        <v>2.6110001264900345E-2</v>
      </c>
      <c r="M11" s="24">
        <f t="shared" si="6"/>
        <v>10</v>
      </c>
      <c r="N11" s="23">
        <f>SUM('4.닭'!B10)</f>
        <v>816</v>
      </c>
      <c r="O11" s="23">
        <f>SUM('4.닭'!B30)</f>
        <v>1176423</v>
      </c>
      <c r="P11" s="20">
        <f t="shared" si="3"/>
        <v>2.7226078981810838E-2</v>
      </c>
      <c r="Q11" s="25">
        <f t="shared" si="7"/>
        <v>12</v>
      </c>
    </row>
    <row r="12" spans="1:17" ht="30" customHeight="1" x14ac:dyDescent="0.15">
      <c r="A12" s="14" t="str">
        <f>'1.한육우'!A11</f>
        <v>논산시</v>
      </c>
      <c r="B12" s="23">
        <f>SUM('1.한육우'!B11)</f>
        <v>752</v>
      </c>
      <c r="C12" s="23">
        <f>SUM('1.한육우'!B31)</f>
        <v>26115</v>
      </c>
      <c r="D12" s="20">
        <f t="shared" si="0"/>
        <v>5.955992026747798E-2</v>
      </c>
      <c r="E12" s="24">
        <f t="shared" si="4"/>
        <v>10</v>
      </c>
      <c r="F12" s="23">
        <f>SUM('2.젖소'!B11)</f>
        <v>55</v>
      </c>
      <c r="G12" s="23">
        <f>SUM('2.젖소'!B31)</f>
        <v>2411</v>
      </c>
      <c r="H12" s="20">
        <f t="shared" si="1"/>
        <v>3.6261091893517824E-2</v>
      </c>
      <c r="I12" s="24">
        <f t="shared" si="5"/>
        <v>10</v>
      </c>
      <c r="J12" s="23">
        <f>SUM('3.돼지'!B11)</f>
        <v>95</v>
      </c>
      <c r="K12" s="23">
        <f>SUM('3.돼지'!B31)</f>
        <v>175343.5</v>
      </c>
      <c r="L12" s="20">
        <f t="shared" si="2"/>
        <v>7.1835483066466671E-2</v>
      </c>
      <c r="M12" s="24">
        <f t="shared" si="6"/>
        <v>6</v>
      </c>
      <c r="N12" s="23">
        <f>SUM('4.닭'!B11)</f>
        <v>445</v>
      </c>
      <c r="O12" s="23">
        <f>SUM('4.닭'!B31)</f>
        <v>4804673</v>
      </c>
      <c r="P12" s="20">
        <f t="shared" si="3"/>
        <v>0.11119504343231476</v>
      </c>
      <c r="Q12" s="25">
        <f t="shared" si="7"/>
        <v>4</v>
      </c>
    </row>
    <row r="13" spans="1:17" ht="30" customHeight="1" x14ac:dyDescent="0.15">
      <c r="A13" s="14" t="str">
        <f>'1.한육우'!A12</f>
        <v>계룡시</v>
      </c>
      <c r="B13" s="23">
        <f>SUM('1.한육우'!B12)</f>
        <v>15</v>
      </c>
      <c r="C13" s="23">
        <f>SUM('1.한육우'!B32)</f>
        <v>304</v>
      </c>
      <c r="D13" s="20">
        <f t="shared" si="0"/>
        <v>6.9332627843435974E-4</v>
      </c>
      <c r="E13" s="24">
        <f t="shared" si="4"/>
        <v>15</v>
      </c>
      <c r="F13" s="23">
        <f>SUM('2.젖소'!B12)</f>
        <v>0</v>
      </c>
      <c r="G13" s="23">
        <f>SUM('2.젖소'!B32)</f>
        <v>0</v>
      </c>
      <c r="H13" s="20">
        <f t="shared" si="1"/>
        <v>0</v>
      </c>
      <c r="I13" s="24">
        <f t="shared" si="5"/>
        <v>15</v>
      </c>
      <c r="J13" s="23">
        <f>SUM('3.돼지'!B12)</f>
        <v>0</v>
      </c>
      <c r="K13" s="23">
        <f>SUM('3.돼지'!B32)</f>
        <v>0</v>
      </c>
      <c r="L13" s="20">
        <f t="shared" si="2"/>
        <v>0</v>
      </c>
      <c r="M13" s="24">
        <f t="shared" si="6"/>
        <v>15</v>
      </c>
      <c r="N13" s="23">
        <f>SUM('4.닭'!B12)</f>
        <v>0</v>
      </c>
      <c r="O13" s="23">
        <f>SUM('4.닭'!B32)</f>
        <v>0</v>
      </c>
      <c r="P13" s="20">
        <f t="shared" si="3"/>
        <v>0</v>
      </c>
      <c r="Q13" s="25">
        <f t="shared" si="7"/>
        <v>15</v>
      </c>
    </row>
    <row r="14" spans="1:17" ht="30" customHeight="1" x14ac:dyDescent="0.15">
      <c r="A14" s="14" t="str">
        <f>'1.한육우'!A13</f>
        <v>당진시</v>
      </c>
      <c r="B14" s="23">
        <f>SUM('1.한육우'!B13)</f>
        <v>951</v>
      </c>
      <c r="C14" s="23">
        <f>SUM('1.한육우'!B33)</f>
        <v>29396</v>
      </c>
      <c r="D14" s="20">
        <f t="shared" si="0"/>
        <v>6.7042826581764609E-2</v>
      </c>
      <c r="E14" s="24">
        <f t="shared" si="4"/>
        <v>9</v>
      </c>
      <c r="F14" s="23">
        <f>SUM('2.젖소'!B13)</f>
        <v>132</v>
      </c>
      <c r="G14" s="23">
        <f>SUM('2.젖소'!B33)</f>
        <v>11035</v>
      </c>
      <c r="H14" s="20">
        <f t="shared" si="1"/>
        <v>0.16596480673785532</v>
      </c>
      <c r="I14" s="24">
        <f t="shared" si="5"/>
        <v>2</v>
      </c>
      <c r="J14" s="23">
        <f>SUM('3.돼지'!B13)</f>
        <v>134</v>
      </c>
      <c r="K14" s="23">
        <f>SUM('3.돼지'!B33)</f>
        <v>314223</v>
      </c>
      <c r="L14" s="20">
        <f t="shared" si="2"/>
        <v>0.12873223698394498</v>
      </c>
      <c r="M14" s="24">
        <f t="shared" si="6"/>
        <v>2</v>
      </c>
      <c r="N14" s="23">
        <f>SUM('4.닭'!B13)</f>
        <v>453</v>
      </c>
      <c r="O14" s="23">
        <f>SUM('4.닭'!B33)</f>
        <v>5531434</v>
      </c>
      <c r="P14" s="20">
        <f t="shared" si="3"/>
        <v>0.12801454831015194</v>
      </c>
      <c r="Q14" s="25">
        <f t="shared" si="7"/>
        <v>2</v>
      </c>
    </row>
    <row r="15" spans="1:17" ht="30" customHeight="1" x14ac:dyDescent="0.15">
      <c r="A15" s="14" t="str">
        <f>'1.한육우'!A14</f>
        <v>금산군</v>
      </c>
      <c r="B15" s="23">
        <f>SUM('1.한육우'!B14)</f>
        <v>228</v>
      </c>
      <c r="C15" s="23">
        <f>SUM('1.한육우'!B34)</f>
        <v>9444</v>
      </c>
      <c r="D15" s="20">
        <f t="shared" si="0"/>
        <v>2.1538728202414783E-2</v>
      </c>
      <c r="E15" s="24">
        <f t="shared" si="4"/>
        <v>13</v>
      </c>
      <c r="F15" s="23">
        <f>SUM('2.젖소'!B14)</f>
        <v>21</v>
      </c>
      <c r="G15" s="23">
        <f>SUM('2.젖소'!B34)</f>
        <v>1517</v>
      </c>
      <c r="H15" s="20">
        <f t="shared" si="1"/>
        <v>2.2815460971574674E-2</v>
      </c>
      <c r="I15" s="24">
        <f t="shared" si="5"/>
        <v>12</v>
      </c>
      <c r="J15" s="23">
        <f>SUM('3.돼지'!B14)</f>
        <v>14</v>
      </c>
      <c r="K15" s="23">
        <f>SUM('3.돼지'!B34)</f>
        <v>29503</v>
      </c>
      <c r="L15" s="20">
        <f t="shared" si="2"/>
        <v>1.2086916577517651E-2</v>
      </c>
      <c r="M15" s="24">
        <f t="shared" si="6"/>
        <v>12</v>
      </c>
      <c r="N15" s="23">
        <f>SUM('4.닭'!B14)</f>
        <v>444</v>
      </c>
      <c r="O15" s="23">
        <f>SUM('4.닭'!B34)</f>
        <v>1014748</v>
      </c>
      <c r="P15" s="20">
        <f t="shared" si="3"/>
        <v>2.3484417760137797E-2</v>
      </c>
      <c r="Q15" s="25">
        <f t="shared" si="7"/>
        <v>13</v>
      </c>
    </row>
    <row r="16" spans="1:17" ht="30" customHeight="1" x14ac:dyDescent="0.15">
      <c r="A16" s="14" t="str">
        <f>'1.한육우'!A15</f>
        <v>부여군</v>
      </c>
      <c r="B16" s="23">
        <f>SUM('1.한육우'!B15)</f>
        <v>1074</v>
      </c>
      <c r="C16" s="23">
        <f>SUM('1.한육우'!B35)</f>
        <v>35190</v>
      </c>
      <c r="D16" s="20">
        <f t="shared" si="0"/>
        <v>8.0257078085872111E-2</v>
      </c>
      <c r="E16" s="24">
        <f t="shared" si="4"/>
        <v>5</v>
      </c>
      <c r="F16" s="23">
        <f>SUM('2.젖소'!B15)</f>
        <v>65</v>
      </c>
      <c r="G16" s="23">
        <f>SUM('2.젖소'!B35)</f>
        <v>3005</v>
      </c>
      <c r="H16" s="20">
        <f t="shared" si="1"/>
        <v>4.5194766130245152E-2</v>
      </c>
      <c r="I16" s="24">
        <f t="shared" si="5"/>
        <v>8</v>
      </c>
      <c r="J16" s="23">
        <f>SUM('3.돼지'!B15)</f>
        <v>36</v>
      </c>
      <c r="K16" s="23">
        <f>SUM('3.돼지'!B35)</f>
        <v>140420</v>
      </c>
      <c r="L16" s="20">
        <f t="shared" si="2"/>
        <v>5.7527872616853493E-2</v>
      </c>
      <c r="M16" s="24">
        <f t="shared" si="6"/>
        <v>8</v>
      </c>
      <c r="N16" s="23">
        <f>SUM('4.닭'!B15)</f>
        <v>715</v>
      </c>
      <c r="O16" s="23">
        <f>SUM('4.닭'!B35)</f>
        <v>5113604</v>
      </c>
      <c r="P16" s="20">
        <f t="shared" si="3"/>
        <v>0.11834466546956651</v>
      </c>
      <c r="Q16" s="25">
        <f t="shared" si="7"/>
        <v>3</v>
      </c>
    </row>
    <row r="17" spans="1:17" ht="30" customHeight="1" x14ac:dyDescent="0.15">
      <c r="A17" s="14" t="str">
        <f>'1.한육우'!A16</f>
        <v>서천군</v>
      </c>
      <c r="B17" s="23">
        <f>SUM('1.한육우'!B16)</f>
        <v>507</v>
      </c>
      <c r="C17" s="23">
        <f>SUM('1.한육우'!B36)</f>
        <v>14417</v>
      </c>
      <c r="D17" s="20">
        <f t="shared" si="0"/>
        <v>3.2880542619040019E-2</v>
      </c>
      <c r="E17" s="24">
        <f t="shared" si="4"/>
        <v>12</v>
      </c>
      <c r="F17" s="23">
        <f>SUM('2.젖소'!B16)</f>
        <v>35</v>
      </c>
      <c r="G17" s="23">
        <f>SUM('2.젖소'!B36)</f>
        <v>1291</v>
      </c>
      <c r="H17" s="20">
        <f t="shared" si="1"/>
        <v>1.9416453602045421E-2</v>
      </c>
      <c r="I17" s="24">
        <f t="shared" si="5"/>
        <v>13</v>
      </c>
      <c r="J17" s="23">
        <f>SUM('3.돼지'!B16)</f>
        <v>12</v>
      </c>
      <c r="K17" s="23">
        <f>SUM('3.돼지'!B36)</f>
        <v>21729</v>
      </c>
      <c r="L17" s="20">
        <f t="shared" si="2"/>
        <v>8.9020306515568259E-3</v>
      </c>
      <c r="M17" s="24">
        <f t="shared" si="6"/>
        <v>13</v>
      </c>
      <c r="N17" s="23">
        <f>SUM('4.닭'!B16)</f>
        <v>504</v>
      </c>
      <c r="O17" s="23">
        <f>SUM('4.닭'!B36)</f>
        <v>1660145</v>
      </c>
      <c r="P17" s="20">
        <f t="shared" si="3"/>
        <v>3.8420907183265164E-2</v>
      </c>
      <c r="Q17" s="25">
        <f t="shared" si="7"/>
        <v>11</v>
      </c>
    </row>
    <row r="18" spans="1:17" ht="30" customHeight="1" x14ac:dyDescent="0.15">
      <c r="A18" s="14" t="str">
        <f>'1.한육우'!A17</f>
        <v>청양군</v>
      </c>
      <c r="B18" s="23">
        <f>SUM('1.한육우'!B17)</f>
        <v>969</v>
      </c>
      <c r="C18" s="23">
        <f>SUM('1.한육우'!B37)</f>
        <v>31226</v>
      </c>
      <c r="D18" s="20">
        <f t="shared" si="0"/>
        <v>7.1216468323655649E-2</v>
      </c>
      <c r="E18" s="24">
        <f t="shared" si="4"/>
        <v>7</v>
      </c>
      <c r="F18" s="23">
        <f>SUM('2.젖소'!B17)</f>
        <v>20</v>
      </c>
      <c r="G18" s="23">
        <f>SUM('2.젖소'!B37)</f>
        <v>678</v>
      </c>
      <c r="H18" s="20">
        <f t="shared" si="1"/>
        <v>1.0197022108587757E-2</v>
      </c>
      <c r="I18" s="24">
        <f t="shared" si="5"/>
        <v>14</v>
      </c>
      <c r="J18" s="23">
        <f>SUM('3.돼지'!B17)</f>
        <v>29</v>
      </c>
      <c r="K18" s="23">
        <f>SUM('3.돼지'!B37)</f>
        <v>50019</v>
      </c>
      <c r="L18" s="20">
        <f t="shared" si="2"/>
        <v>2.0492000145437936E-2</v>
      </c>
      <c r="M18" s="24">
        <f t="shared" si="6"/>
        <v>11</v>
      </c>
      <c r="N18" s="23">
        <f>SUM('4.닭'!B17)</f>
        <v>549</v>
      </c>
      <c r="O18" s="23">
        <f>SUM('4.닭'!B37)</f>
        <v>2106469</v>
      </c>
      <c r="P18" s="20">
        <f t="shared" si="3"/>
        <v>4.875022960851335E-2</v>
      </c>
      <c r="Q18" s="25">
        <f t="shared" si="7"/>
        <v>10</v>
      </c>
    </row>
    <row r="19" spans="1:17" ht="30" customHeight="1" x14ac:dyDescent="0.15">
      <c r="A19" s="14" t="str">
        <f>'1.한육우'!A18</f>
        <v>홍성군</v>
      </c>
      <c r="B19" s="23">
        <f>SUM('1.한육우'!B18)</f>
        <v>1871</v>
      </c>
      <c r="C19" s="23">
        <f>SUM('1.한육우'!B38)</f>
        <v>61403</v>
      </c>
      <c r="D19" s="20">
        <f t="shared" si="0"/>
        <v>0.14004050485100328</v>
      </c>
      <c r="E19" s="24">
        <f t="shared" si="4"/>
        <v>1</v>
      </c>
      <c r="F19" s="23">
        <f>SUM('2.젖소'!B18)</f>
        <v>65</v>
      </c>
      <c r="G19" s="23">
        <f>SUM('2.젖소'!B38)</f>
        <v>4224</v>
      </c>
      <c r="H19" s="20">
        <f t="shared" si="1"/>
        <v>6.3528350127838779E-2</v>
      </c>
      <c r="I19" s="24">
        <f t="shared" si="5"/>
        <v>6</v>
      </c>
      <c r="J19" s="23">
        <f>SUM('3.돼지'!B18)</f>
        <v>321</v>
      </c>
      <c r="K19" s="23">
        <f>SUM('3.돼지'!B38)</f>
        <v>609911.25</v>
      </c>
      <c r="L19" s="20">
        <f t="shared" si="2"/>
        <v>0.24987107746464809</v>
      </c>
      <c r="M19" s="24">
        <f t="shared" si="6"/>
        <v>1</v>
      </c>
      <c r="N19" s="23">
        <f>SUM('4.닭'!B18)</f>
        <v>464</v>
      </c>
      <c r="O19" s="23">
        <f>SUM('4.닭'!B38)</f>
        <v>2370232</v>
      </c>
      <c r="P19" s="20">
        <f t="shared" si="3"/>
        <v>5.4854523957127213E-2</v>
      </c>
      <c r="Q19" s="25">
        <f t="shared" si="7"/>
        <v>9</v>
      </c>
    </row>
    <row r="20" spans="1:17" ht="30" customHeight="1" x14ac:dyDescent="0.15">
      <c r="A20" s="14" t="str">
        <f>'1.한육우'!A19</f>
        <v>예산군</v>
      </c>
      <c r="B20" s="23">
        <f>SUM('1.한육우'!B19)</f>
        <v>1471</v>
      </c>
      <c r="C20" s="23">
        <f>SUM('1.한육우'!B39)</f>
        <v>54045</v>
      </c>
      <c r="D20" s="20">
        <f t="shared" si="0"/>
        <v>0.12325927209863478</v>
      </c>
      <c r="E20" s="24">
        <f t="shared" si="4"/>
        <v>2</v>
      </c>
      <c r="F20" s="23">
        <f>SUM('2.젖소'!B19)</f>
        <v>138</v>
      </c>
      <c r="G20" s="23">
        <f>SUM('2.젖소'!B39)</f>
        <v>8781</v>
      </c>
      <c r="H20" s="20">
        <f t="shared" si="1"/>
        <v>0.13206497217626711</v>
      </c>
      <c r="I20" s="24">
        <f t="shared" si="5"/>
        <v>3</v>
      </c>
      <c r="J20" s="23">
        <f>SUM('3.돼지'!B19)</f>
        <v>100</v>
      </c>
      <c r="K20" s="23">
        <f>SUM('3.돼지'!B39)</f>
        <v>226438</v>
      </c>
      <c r="L20" s="20">
        <f t="shared" si="2"/>
        <v>9.2768098701147064E-2</v>
      </c>
      <c r="M20" s="24">
        <f t="shared" si="6"/>
        <v>4</v>
      </c>
      <c r="N20" s="23">
        <f>SUM('4.닭'!B19)</f>
        <v>348</v>
      </c>
      <c r="O20" s="23">
        <f>SUM('4.닭'!B39)</f>
        <v>3692806</v>
      </c>
      <c r="P20" s="20">
        <f t="shared" si="3"/>
        <v>8.5462990625400012E-2</v>
      </c>
      <c r="Q20" s="25">
        <f t="shared" si="7"/>
        <v>5</v>
      </c>
    </row>
    <row r="21" spans="1:17" ht="30" customHeight="1" x14ac:dyDescent="0.15">
      <c r="A21" s="15" t="str">
        <f>'1.한육우'!A20</f>
        <v>태안군</v>
      </c>
      <c r="B21" s="26">
        <f>SUM('1.한육우'!B20)</f>
        <v>339</v>
      </c>
      <c r="C21" s="26">
        <f>SUM('1.한육우'!B40)</f>
        <v>8305</v>
      </c>
      <c r="D21" s="27">
        <f t="shared" si="0"/>
        <v>1.8941035336833414E-2</v>
      </c>
      <c r="E21" s="28">
        <f t="shared" si="4"/>
        <v>14</v>
      </c>
      <c r="F21" s="26">
        <f>SUM('2.젖소'!B20)</f>
        <v>38</v>
      </c>
      <c r="G21" s="26">
        <f>SUM('2.젖소'!B40)</f>
        <v>1888</v>
      </c>
      <c r="H21" s="27">
        <f t="shared" si="1"/>
        <v>2.8395247405624907E-2</v>
      </c>
      <c r="I21" s="28">
        <f t="shared" si="5"/>
        <v>11</v>
      </c>
      <c r="J21" s="26">
        <f>SUM('3.돼지'!B20)</f>
        <v>9</v>
      </c>
      <c r="K21" s="26">
        <f>SUM('3.돼지'!B40)</f>
        <v>20825</v>
      </c>
      <c r="L21" s="27">
        <f t="shared" si="2"/>
        <v>8.5316760236858989E-3</v>
      </c>
      <c r="M21" s="28">
        <f t="shared" si="6"/>
        <v>14</v>
      </c>
      <c r="N21" s="26">
        <f>SUM('4.닭'!B20)</f>
        <v>304</v>
      </c>
      <c r="O21" s="26">
        <f>SUM('4.닭'!B40)</f>
        <v>601259</v>
      </c>
      <c r="P21" s="27">
        <f t="shared" si="3"/>
        <v>1.3914999130860757E-2</v>
      </c>
      <c r="Q21" s="29">
        <f t="shared" si="7"/>
        <v>14</v>
      </c>
    </row>
  </sheetData>
  <mergeCells count="6">
    <mergeCell ref="A2:Q2"/>
    <mergeCell ref="J4:M4"/>
    <mergeCell ref="N4:Q4"/>
    <mergeCell ref="A4:A5"/>
    <mergeCell ref="B4:E4"/>
    <mergeCell ref="F4:I4"/>
  </mergeCells>
  <phoneticPr fontId="32" type="noConversion"/>
  <pageMargins left="0.75" right="0.37000000476837158" top="1" bottom="0.69972223043441772" header="0.5" footer="0.5"/>
  <pageSetup paperSize="9" scale="6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G112"/>
  <sheetViews>
    <sheetView showGridLines="0" zoomScale="70" zoomScaleNormal="70" workbookViewId="0">
      <selection activeCell="I15" sqref="I15"/>
    </sheetView>
  </sheetViews>
  <sheetFormatPr defaultColWidth="9.109375" defaultRowHeight="14.25" x14ac:dyDescent="0.15"/>
  <cols>
    <col min="1" max="15" width="16" style="1" customWidth="1"/>
    <col min="16" max="241" width="9.109375" style="1"/>
  </cols>
  <sheetData>
    <row r="1" spans="1:12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</row>
    <row r="2" spans="1:12" ht="39.950000000000003" customHeight="1" x14ac:dyDescent="0.15">
      <c r="A2" s="489" t="s">
        <v>83</v>
      </c>
      <c r="B2" s="489"/>
      <c r="C2" s="489"/>
    </row>
    <row r="3" spans="1:12" ht="39.950000000000003" customHeight="1" x14ac:dyDescent="0.25">
      <c r="A3" s="496" t="s">
        <v>22</v>
      </c>
      <c r="B3" s="496"/>
      <c r="C3" s="496"/>
      <c r="D3" s="496"/>
      <c r="E3" s="171"/>
      <c r="F3" s="171"/>
      <c r="G3" s="171"/>
      <c r="H3" s="171"/>
      <c r="I3" s="171"/>
      <c r="J3" s="171"/>
      <c r="K3" s="497" t="s">
        <v>138</v>
      </c>
      <c r="L3" s="497"/>
    </row>
    <row r="4" spans="1:12" ht="45.95" customHeight="1" x14ac:dyDescent="0.15">
      <c r="A4" s="153" t="s">
        <v>216</v>
      </c>
      <c r="B4" s="154" t="s">
        <v>234</v>
      </c>
      <c r="C4" s="185" t="s">
        <v>81</v>
      </c>
      <c r="D4" s="419" t="s">
        <v>153</v>
      </c>
      <c r="E4" s="419" t="s">
        <v>51</v>
      </c>
      <c r="F4" s="419" t="s">
        <v>179</v>
      </c>
      <c r="G4" s="419" t="s">
        <v>178</v>
      </c>
      <c r="H4" s="419" t="s">
        <v>21</v>
      </c>
      <c r="I4" s="419" t="s">
        <v>182</v>
      </c>
      <c r="J4" s="419" t="s">
        <v>183</v>
      </c>
      <c r="K4" s="419" t="s">
        <v>184</v>
      </c>
      <c r="L4" s="420" t="s">
        <v>176</v>
      </c>
    </row>
    <row r="5" spans="1:12" ht="30" customHeight="1" x14ac:dyDescent="0.15">
      <c r="A5" s="157" t="s">
        <v>235</v>
      </c>
      <c r="B5" s="158">
        <f t="shared" ref="B5:B20" si="0">SUM(C5:L5)</f>
        <v>9</v>
      </c>
      <c r="C5" s="158">
        <f t="shared" ref="C5:L5" si="1">SUM(C6:C20)</f>
        <v>0</v>
      </c>
      <c r="D5" s="158">
        <f t="shared" si="1"/>
        <v>0</v>
      </c>
      <c r="E5" s="158">
        <f t="shared" si="1"/>
        <v>0</v>
      </c>
      <c r="F5" s="158">
        <f t="shared" si="1"/>
        <v>0</v>
      </c>
      <c r="G5" s="158">
        <f t="shared" si="1"/>
        <v>0</v>
      </c>
      <c r="H5" s="158">
        <f t="shared" si="1"/>
        <v>2</v>
      </c>
      <c r="I5" s="158">
        <f t="shared" si="1"/>
        <v>4</v>
      </c>
      <c r="J5" s="158">
        <f t="shared" si="1"/>
        <v>1</v>
      </c>
      <c r="K5" s="158">
        <f t="shared" si="1"/>
        <v>0</v>
      </c>
      <c r="L5" s="159">
        <f t="shared" si="1"/>
        <v>2</v>
      </c>
    </row>
    <row r="6" spans="1:12" ht="27.95" customHeight="1" x14ac:dyDescent="0.15">
      <c r="A6" s="160" t="s">
        <v>256</v>
      </c>
      <c r="B6" s="161">
        <f t="shared" si="0"/>
        <v>4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2</v>
      </c>
      <c r="I6" s="162">
        <v>1</v>
      </c>
      <c r="J6" s="162">
        <v>1</v>
      </c>
      <c r="K6" s="162">
        <v>0</v>
      </c>
      <c r="L6" s="163">
        <v>0</v>
      </c>
    </row>
    <row r="7" spans="1:12" ht="27.95" customHeight="1" x14ac:dyDescent="0.15">
      <c r="A7" s="160" t="s">
        <v>244</v>
      </c>
      <c r="B7" s="161">
        <f t="shared" si="0"/>
        <v>1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5">
        <v>1</v>
      </c>
    </row>
    <row r="8" spans="1:12" ht="27.95" customHeight="1" x14ac:dyDescent="0.15">
      <c r="A8" s="160" t="s">
        <v>257</v>
      </c>
      <c r="B8" s="161">
        <f t="shared" si="0"/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5">
        <v>0</v>
      </c>
    </row>
    <row r="9" spans="1:12" ht="27.95" customHeight="1" x14ac:dyDescent="0.15">
      <c r="A9" s="160" t="s">
        <v>249</v>
      </c>
      <c r="B9" s="161">
        <f t="shared" si="0"/>
        <v>1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1</v>
      </c>
      <c r="J9" s="164">
        <v>0</v>
      </c>
      <c r="K9" s="164">
        <v>0</v>
      </c>
      <c r="L9" s="165">
        <v>0</v>
      </c>
    </row>
    <row r="10" spans="1:12" ht="27.95" customHeight="1" x14ac:dyDescent="0.15">
      <c r="A10" s="160" t="s">
        <v>254</v>
      </c>
      <c r="B10" s="161">
        <f t="shared" si="0"/>
        <v>1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1</v>
      </c>
      <c r="J10" s="164">
        <v>0</v>
      </c>
      <c r="K10" s="164">
        <v>0</v>
      </c>
      <c r="L10" s="165">
        <v>0</v>
      </c>
    </row>
    <row r="11" spans="1:12" ht="27.95" customHeight="1" x14ac:dyDescent="0.15">
      <c r="A11" s="160" t="s">
        <v>245</v>
      </c>
      <c r="B11" s="161">
        <f t="shared" si="0"/>
        <v>1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1</v>
      </c>
      <c r="J11" s="164">
        <v>0</v>
      </c>
      <c r="K11" s="164">
        <v>0</v>
      </c>
      <c r="L11" s="165">
        <v>0</v>
      </c>
    </row>
    <row r="12" spans="1:12" ht="27.95" customHeight="1" x14ac:dyDescent="0.15">
      <c r="A12" s="160" t="s">
        <v>255</v>
      </c>
      <c r="B12" s="161">
        <f t="shared" si="0"/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5">
        <v>0</v>
      </c>
    </row>
    <row r="13" spans="1:12" ht="27.95" customHeight="1" x14ac:dyDescent="0.15">
      <c r="A13" s="160" t="s">
        <v>239</v>
      </c>
      <c r="B13" s="161">
        <f t="shared" si="0"/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5">
        <v>0</v>
      </c>
    </row>
    <row r="14" spans="1:12" ht="27.95" customHeight="1" x14ac:dyDescent="0.15">
      <c r="A14" s="160" t="s">
        <v>241</v>
      </c>
      <c r="B14" s="161">
        <f t="shared" si="0"/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5">
        <v>0</v>
      </c>
    </row>
    <row r="15" spans="1:12" ht="27.95" customHeight="1" x14ac:dyDescent="0.15">
      <c r="A15" s="160" t="s">
        <v>252</v>
      </c>
      <c r="B15" s="161">
        <f t="shared" si="0"/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5">
        <v>0</v>
      </c>
    </row>
    <row r="16" spans="1:12" ht="27.95" customHeight="1" x14ac:dyDescent="0.15">
      <c r="A16" s="160" t="s">
        <v>246</v>
      </c>
      <c r="B16" s="161">
        <f t="shared" si="0"/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5">
        <v>0</v>
      </c>
    </row>
    <row r="17" spans="1:12" ht="27.95" customHeight="1" x14ac:dyDescent="0.15">
      <c r="A17" s="160" t="s">
        <v>253</v>
      </c>
      <c r="B17" s="161">
        <f t="shared" si="0"/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5">
        <v>0</v>
      </c>
    </row>
    <row r="18" spans="1:12" ht="27.95" customHeight="1" x14ac:dyDescent="0.15">
      <c r="A18" s="160" t="s">
        <v>251</v>
      </c>
      <c r="B18" s="161">
        <f t="shared" si="0"/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5">
        <v>0</v>
      </c>
    </row>
    <row r="19" spans="1:12" ht="27.95" customHeight="1" x14ac:dyDescent="0.15">
      <c r="A19" s="160" t="s">
        <v>242</v>
      </c>
      <c r="B19" s="161">
        <f t="shared" si="0"/>
        <v>1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5">
        <v>1</v>
      </c>
    </row>
    <row r="20" spans="1:12" ht="27.95" customHeight="1" x14ac:dyDescent="0.15">
      <c r="A20" s="172" t="s">
        <v>247</v>
      </c>
      <c r="B20" s="167">
        <f t="shared" si="0"/>
        <v>0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v>0</v>
      </c>
    </row>
    <row r="21" spans="1:12" ht="39.950000000000003" customHeight="1" x14ac:dyDescent="0.15">
      <c r="A21" s="504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</row>
    <row r="22" spans="1:12" ht="39.950000000000003" customHeight="1" x14ac:dyDescent="0.1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</row>
    <row r="23" spans="1:12" ht="39.950000000000003" customHeight="1" x14ac:dyDescent="0.15">
      <c r="A23" s="505"/>
      <c r="B23" s="505"/>
      <c r="C23" s="505"/>
      <c r="D23" s="171"/>
      <c r="E23" s="171"/>
      <c r="F23" s="171"/>
      <c r="G23" s="171"/>
      <c r="H23" s="171"/>
      <c r="I23" s="171"/>
      <c r="J23" s="171"/>
      <c r="K23" s="171"/>
      <c r="L23" s="171"/>
    </row>
    <row r="24" spans="1:12" ht="39.950000000000003" customHeight="1" x14ac:dyDescent="0.25">
      <c r="A24" s="496" t="s">
        <v>40</v>
      </c>
      <c r="B24" s="496"/>
      <c r="C24" s="496"/>
      <c r="D24" s="496"/>
      <c r="E24" s="171"/>
      <c r="F24" s="171"/>
      <c r="G24" s="171"/>
      <c r="H24" s="171"/>
      <c r="I24" s="171"/>
      <c r="J24" s="171"/>
      <c r="K24" s="497" t="s">
        <v>128</v>
      </c>
      <c r="L24" s="497"/>
    </row>
    <row r="25" spans="1:12" ht="45.95" customHeight="1" x14ac:dyDescent="0.15">
      <c r="A25" s="153" t="s">
        <v>216</v>
      </c>
      <c r="B25" s="154" t="s">
        <v>234</v>
      </c>
      <c r="C25" s="185" t="s">
        <v>81</v>
      </c>
      <c r="D25" s="419" t="s">
        <v>153</v>
      </c>
      <c r="E25" s="419" t="s">
        <v>51</v>
      </c>
      <c r="F25" s="419" t="s">
        <v>179</v>
      </c>
      <c r="G25" s="419" t="s">
        <v>178</v>
      </c>
      <c r="H25" s="419" t="s">
        <v>21</v>
      </c>
      <c r="I25" s="419" t="s">
        <v>182</v>
      </c>
      <c r="J25" s="419" t="s">
        <v>183</v>
      </c>
      <c r="K25" s="419" t="s">
        <v>184</v>
      </c>
      <c r="L25" s="420" t="s">
        <v>176</v>
      </c>
    </row>
    <row r="26" spans="1:12" ht="30" customHeight="1" x14ac:dyDescent="0.15">
      <c r="A26" s="157" t="s">
        <v>235</v>
      </c>
      <c r="B26" s="158">
        <f t="shared" ref="B26:B41" si="2">SUM(C26:L26)</f>
        <v>2339000</v>
      </c>
      <c r="C26" s="158">
        <f t="shared" ref="C26:L26" si="3">SUM(C27:C41)</f>
        <v>0</v>
      </c>
      <c r="D26" s="158">
        <f t="shared" si="3"/>
        <v>0</v>
      </c>
      <c r="E26" s="158">
        <f t="shared" si="3"/>
        <v>0</v>
      </c>
      <c r="F26" s="158">
        <f t="shared" si="3"/>
        <v>0</v>
      </c>
      <c r="G26" s="158">
        <f t="shared" si="3"/>
        <v>0</v>
      </c>
      <c r="H26" s="158">
        <f t="shared" si="3"/>
        <v>142000</v>
      </c>
      <c r="I26" s="158">
        <f t="shared" si="3"/>
        <v>662000</v>
      </c>
      <c r="J26" s="158">
        <f t="shared" si="3"/>
        <v>285000</v>
      </c>
      <c r="K26" s="158">
        <f t="shared" si="3"/>
        <v>0</v>
      </c>
      <c r="L26" s="159">
        <f t="shared" si="3"/>
        <v>1250000</v>
      </c>
    </row>
    <row r="27" spans="1:12" ht="27.95" customHeight="1" x14ac:dyDescent="0.15">
      <c r="A27" s="160" t="s">
        <v>256</v>
      </c>
      <c r="B27" s="161">
        <f t="shared" si="2"/>
        <v>617000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142000</v>
      </c>
      <c r="I27" s="162">
        <v>190000</v>
      </c>
      <c r="J27" s="162">
        <v>285000</v>
      </c>
      <c r="K27" s="162">
        <v>0</v>
      </c>
      <c r="L27" s="163">
        <v>0</v>
      </c>
    </row>
    <row r="28" spans="1:12" ht="27.95" customHeight="1" x14ac:dyDescent="0.15">
      <c r="A28" s="160" t="s">
        <v>244</v>
      </c>
      <c r="B28" s="161">
        <f t="shared" si="2"/>
        <v>550000</v>
      </c>
      <c r="C28" s="164">
        <v>0</v>
      </c>
      <c r="D28" s="164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5">
        <v>550000</v>
      </c>
    </row>
    <row r="29" spans="1:12" ht="27.95" customHeight="1" x14ac:dyDescent="0.15">
      <c r="A29" s="160" t="s">
        <v>257</v>
      </c>
      <c r="B29" s="161">
        <f t="shared" si="2"/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5">
        <v>0</v>
      </c>
    </row>
    <row r="30" spans="1:12" ht="27.95" customHeight="1" x14ac:dyDescent="0.15">
      <c r="A30" s="160" t="s">
        <v>249</v>
      </c>
      <c r="B30" s="161">
        <f t="shared" si="2"/>
        <v>182000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182000</v>
      </c>
      <c r="J30" s="164">
        <v>0</v>
      </c>
      <c r="K30" s="164">
        <v>0</v>
      </c>
      <c r="L30" s="165">
        <v>0</v>
      </c>
    </row>
    <row r="31" spans="1:12" ht="27.95" customHeight="1" x14ac:dyDescent="0.15">
      <c r="A31" s="160" t="s">
        <v>254</v>
      </c>
      <c r="B31" s="161">
        <f t="shared" si="2"/>
        <v>110000</v>
      </c>
      <c r="C31" s="164">
        <v>0</v>
      </c>
      <c r="D31" s="164">
        <v>0</v>
      </c>
      <c r="E31" s="164">
        <v>0</v>
      </c>
      <c r="F31" s="164">
        <v>0</v>
      </c>
      <c r="G31" s="164">
        <v>0</v>
      </c>
      <c r="H31" s="164">
        <v>0</v>
      </c>
      <c r="I31" s="164">
        <v>110000</v>
      </c>
      <c r="J31" s="164">
        <v>0</v>
      </c>
      <c r="K31" s="164">
        <v>0</v>
      </c>
      <c r="L31" s="165">
        <v>0</v>
      </c>
    </row>
    <row r="32" spans="1:12" ht="27.95" customHeight="1" x14ac:dyDescent="0.15">
      <c r="A32" s="160" t="s">
        <v>245</v>
      </c>
      <c r="B32" s="161">
        <f t="shared" si="2"/>
        <v>180000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180000</v>
      </c>
      <c r="J32" s="164">
        <v>0</v>
      </c>
      <c r="K32" s="164">
        <v>0</v>
      </c>
      <c r="L32" s="165">
        <v>0</v>
      </c>
    </row>
    <row r="33" spans="1:12" ht="27.95" customHeight="1" x14ac:dyDescent="0.15">
      <c r="A33" s="160" t="s">
        <v>255</v>
      </c>
      <c r="B33" s="161">
        <f t="shared" si="2"/>
        <v>0</v>
      </c>
      <c r="C33" s="164">
        <v>0</v>
      </c>
      <c r="D33" s="164">
        <v>0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5">
        <v>0</v>
      </c>
    </row>
    <row r="34" spans="1:12" ht="27.95" customHeight="1" x14ac:dyDescent="0.15">
      <c r="A34" s="160" t="s">
        <v>239</v>
      </c>
      <c r="B34" s="161">
        <f t="shared" si="2"/>
        <v>0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5">
        <v>0</v>
      </c>
    </row>
    <row r="35" spans="1:12" ht="27.95" customHeight="1" x14ac:dyDescent="0.15">
      <c r="A35" s="160" t="s">
        <v>241</v>
      </c>
      <c r="B35" s="161">
        <f t="shared" si="2"/>
        <v>0</v>
      </c>
      <c r="C35" s="164">
        <v>0</v>
      </c>
      <c r="D35" s="164">
        <v>0</v>
      </c>
      <c r="E35" s="164">
        <v>0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5">
        <v>0</v>
      </c>
    </row>
    <row r="36" spans="1:12" ht="27.95" customHeight="1" x14ac:dyDescent="0.15">
      <c r="A36" s="160" t="s">
        <v>252</v>
      </c>
      <c r="B36" s="161">
        <f t="shared" si="2"/>
        <v>0</v>
      </c>
      <c r="C36" s="164">
        <v>0</v>
      </c>
      <c r="D36" s="164">
        <v>0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5">
        <v>0</v>
      </c>
    </row>
    <row r="37" spans="1:12" ht="27.95" customHeight="1" x14ac:dyDescent="0.15">
      <c r="A37" s="160" t="s">
        <v>246</v>
      </c>
      <c r="B37" s="161">
        <f t="shared" si="2"/>
        <v>0</v>
      </c>
      <c r="C37" s="164">
        <v>0</v>
      </c>
      <c r="D37" s="164">
        <v>0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5">
        <v>0</v>
      </c>
    </row>
    <row r="38" spans="1:12" ht="27.95" customHeight="1" x14ac:dyDescent="0.15">
      <c r="A38" s="160" t="s">
        <v>253</v>
      </c>
      <c r="B38" s="161">
        <f t="shared" si="2"/>
        <v>0</v>
      </c>
      <c r="C38" s="164">
        <v>0</v>
      </c>
      <c r="D38" s="164">
        <v>0</v>
      </c>
      <c r="E38" s="164">
        <v>0</v>
      </c>
      <c r="F38" s="164">
        <v>0</v>
      </c>
      <c r="G38" s="164">
        <v>0</v>
      </c>
      <c r="H38" s="164">
        <v>0</v>
      </c>
      <c r="I38" s="164">
        <v>0</v>
      </c>
      <c r="J38" s="164">
        <v>0</v>
      </c>
      <c r="K38" s="164">
        <v>0</v>
      </c>
      <c r="L38" s="165">
        <v>0</v>
      </c>
    </row>
    <row r="39" spans="1:12" ht="27.95" customHeight="1" x14ac:dyDescent="0.15">
      <c r="A39" s="160" t="s">
        <v>251</v>
      </c>
      <c r="B39" s="161">
        <f t="shared" si="2"/>
        <v>0</v>
      </c>
      <c r="C39" s="164">
        <v>0</v>
      </c>
      <c r="D39" s="164">
        <v>0</v>
      </c>
      <c r="E39" s="164">
        <v>0</v>
      </c>
      <c r="F39" s="164">
        <v>0</v>
      </c>
      <c r="G39" s="164">
        <v>0</v>
      </c>
      <c r="H39" s="164">
        <v>0</v>
      </c>
      <c r="I39" s="164">
        <v>0</v>
      </c>
      <c r="J39" s="164">
        <v>0</v>
      </c>
      <c r="K39" s="164">
        <v>0</v>
      </c>
      <c r="L39" s="165">
        <v>0</v>
      </c>
    </row>
    <row r="40" spans="1:12" ht="27.95" customHeight="1" x14ac:dyDescent="0.15">
      <c r="A40" s="160" t="s">
        <v>242</v>
      </c>
      <c r="B40" s="161">
        <f t="shared" si="2"/>
        <v>700000</v>
      </c>
      <c r="C40" s="164">
        <v>0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5">
        <v>700000</v>
      </c>
    </row>
    <row r="41" spans="1:12" ht="27.95" customHeight="1" x14ac:dyDescent="0.15">
      <c r="A41" s="172" t="s">
        <v>247</v>
      </c>
      <c r="B41" s="167">
        <f t="shared" si="2"/>
        <v>0</v>
      </c>
      <c r="C41" s="168">
        <v>0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9">
        <v>0</v>
      </c>
    </row>
    <row r="42" spans="1:12" ht="39.950000000000003" customHeight="1" x14ac:dyDescent="0.15">
      <c r="A42" s="171"/>
      <c r="B42" s="421"/>
      <c r="C42" s="171"/>
      <c r="D42" s="171"/>
      <c r="E42" s="171"/>
      <c r="F42" s="171"/>
      <c r="G42" s="171"/>
      <c r="H42" s="171"/>
      <c r="I42" s="171"/>
      <c r="J42" s="171"/>
      <c r="K42" s="171"/>
      <c r="L42" s="171"/>
    </row>
    <row r="43" spans="1:12" ht="39.950000000000003" customHeight="1" x14ac:dyDescent="0.15">
      <c r="A43" s="171"/>
      <c r="B43" s="421"/>
      <c r="C43" s="171"/>
      <c r="D43" s="171"/>
      <c r="E43" s="171"/>
      <c r="F43" s="171"/>
      <c r="G43" s="171"/>
      <c r="H43" s="171"/>
      <c r="I43" s="171"/>
      <c r="J43" s="171"/>
      <c r="K43" s="171"/>
      <c r="L43" s="171"/>
    </row>
    <row r="44" spans="1:12" ht="39.950000000000003" customHeight="1" x14ac:dyDescent="0.25">
      <c r="A44" s="496" t="s">
        <v>28</v>
      </c>
      <c r="B44" s="496"/>
      <c r="C44" s="496"/>
      <c r="D44" s="496"/>
      <c r="E44" s="171"/>
      <c r="F44" s="171"/>
      <c r="G44" s="171"/>
      <c r="H44" s="171"/>
      <c r="I44" s="497" t="s">
        <v>128</v>
      </c>
      <c r="J44" s="497"/>
      <c r="K44" s="171"/>
      <c r="L44" s="171"/>
    </row>
    <row r="45" spans="1:12" ht="30" customHeight="1" x14ac:dyDescent="0.15">
      <c r="A45" s="502" t="s">
        <v>216</v>
      </c>
      <c r="B45" s="500" t="s">
        <v>123</v>
      </c>
      <c r="C45" s="500"/>
      <c r="D45" s="500"/>
      <c r="E45" s="500" t="s">
        <v>50</v>
      </c>
      <c r="F45" s="500"/>
      <c r="G45" s="500"/>
      <c r="H45" s="500" t="s">
        <v>154</v>
      </c>
      <c r="I45" s="500"/>
      <c r="J45" s="501"/>
      <c r="K45" s="171"/>
      <c r="L45" s="171"/>
    </row>
    <row r="46" spans="1:12" ht="30" customHeight="1" x14ac:dyDescent="0.15">
      <c r="A46" s="503"/>
      <c r="B46" s="174" t="s">
        <v>232</v>
      </c>
      <c r="C46" s="174" t="s">
        <v>233</v>
      </c>
      <c r="D46" s="174" t="s">
        <v>235</v>
      </c>
      <c r="E46" s="174" t="s">
        <v>232</v>
      </c>
      <c r="F46" s="174" t="s">
        <v>233</v>
      </c>
      <c r="G46" s="174" t="s">
        <v>235</v>
      </c>
      <c r="H46" s="174" t="s">
        <v>232</v>
      </c>
      <c r="I46" s="174" t="s">
        <v>233</v>
      </c>
      <c r="J46" s="175" t="s">
        <v>235</v>
      </c>
      <c r="K46" s="171"/>
      <c r="L46" s="171"/>
    </row>
    <row r="47" spans="1:12" ht="30" customHeight="1" x14ac:dyDescent="0.15">
      <c r="A47" s="157" t="s">
        <v>235</v>
      </c>
      <c r="B47" s="158">
        <f>SUM(B48:B62)</f>
        <v>2329000</v>
      </c>
      <c r="C47" s="158">
        <f>SUM(C48:C62)</f>
        <v>10000</v>
      </c>
      <c r="D47" s="158">
        <f t="shared" ref="D47:D62" si="4">SUM(B47:C47)</f>
        <v>2339000</v>
      </c>
      <c r="E47" s="158">
        <f>SUM(E48:E62)</f>
        <v>0</v>
      </c>
      <c r="F47" s="158">
        <f>SUM(F48:F62)</f>
        <v>0</v>
      </c>
      <c r="G47" s="158">
        <f t="shared" ref="G47:G62" si="5">SUM(E47:F47)</f>
        <v>0</v>
      </c>
      <c r="H47" s="158">
        <f>SUM(H48:H62)</f>
        <v>2329000</v>
      </c>
      <c r="I47" s="158">
        <f>SUM(I48:I62)</f>
        <v>10000</v>
      </c>
      <c r="J47" s="159">
        <f t="shared" ref="J47:J62" si="6">SUM(H47:I47)</f>
        <v>2339000</v>
      </c>
      <c r="K47" s="171"/>
      <c r="L47" s="171"/>
    </row>
    <row r="48" spans="1:12" ht="27.95" customHeight="1" x14ac:dyDescent="0.15">
      <c r="A48" s="160" t="s">
        <v>256</v>
      </c>
      <c r="B48" s="161">
        <f t="shared" ref="B48:B62" si="7">SUM(E48,H48)</f>
        <v>607000</v>
      </c>
      <c r="C48" s="161">
        <f t="shared" ref="C48:C62" si="8">SUM(F48,I48)</f>
        <v>10000</v>
      </c>
      <c r="D48" s="176">
        <f t="shared" si="4"/>
        <v>617000</v>
      </c>
      <c r="E48" s="162">
        <v>0</v>
      </c>
      <c r="F48" s="162">
        <v>0</v>
      </c>
      <c r="G48" s="176">
        <f t="shared" si="5"/>
        <v>0</v>
      </c>
      <c r="H48" s="162">
        <v>607000</v>
      </c>
      <c r="I48" s="162">
        <v>10000</v>
      </c>
      <c r="J48" s="177">
        <f t="shared" si="6"/>
        <v>617000</v>
      </c>
      <c r="K48" s="171"/>
      <c r="L48" s="171"/>
    </row>
    <row r="49" spans="1:12" ht="27.95" customHeight="1" x14ac:dyDescent="0.15">
      <c r="A49" s="160" t="s">
        <v>244</v>
      </c>
      <c r="B49" s="161">
        <f t="shared" si="7"/>
        <v>550000</v>
      </c>
      <c r="C49" s="161">
        <f t="shared" si="8"/>
        <v>0</v>
      </c>
      <c r="D49" s="176">
        <f t="shared" si="4"/>
        <v>550000</v>
      </c>
      <c r="E49" s="164">
        <v>0</v>
      </c>
      <c r="F49" s="164">
        <v>0</v>
      </c>
      <c r="G49" s="176">
        <f t="shared" si="5"/>
        <v>0</v>
      </c>
      <c r="H49" s="164">
        <v>550000</v>
      </c>
      <c r="I49" s="164">
        <v>0</v>
      </c>
      <c r="J49" s="177">
        <f t="shared" si="6"/>
        <v>550000</v>
      </c>
      <c r="K49" s="171"/>
      <c r="L49" s="171"/>
    </row>
    <row r="50" spans="1:12" ht="27.95" customHeight="1" x14ac:dyDescent="0.15">
      <c r="A50" s="160" t="s">
        <v>257</v>
      </c>
      <c r="B50" s="161">
        <f t="shared" si="7"/>
        <v>0</v>
      </c>
      <c r="C50" s="161">
        <f t="shared" si="8"/>
        <v>0</v>
      </c>
      <c r="D50" s="176">
        <f t="shared" si="4"/>
        <v>0</v>
      </c>
      <c r="E50" s="164">
        <v>0</v>
      </c>
      <c r="F50" s="164">
        <v>0</v>
      </c>
      <c r="G50" s="176">
        <f t="shared" si="5"/>
        <v>0</v>
      </c>
      <c r="H50" s="164">
        <v>0</v>
      </c>
      <c r="I50" s="164">
        <v>0</v>
      </c>
      <c r="J50" s="177">
        <f t="shared" si="6"/>
        <v>0</v>
      </c>
      <c r="K50" s="171"/>
      <c r="L50" s="171"/>
    </row>
    <row r="51" spans="1:12" ht="27.95" customHeight="1" x14ac:dyDescent="0.15">
      <c r="A51" s="160" t="s">
        <v>249</v>
      </c>
      <c r="B51" s="161">
        <f t="shared" si="7"/>
        <v>182000</v>
      </c>
      <c r="C51" s="161">
        <f t="shared" si="8"/>
        <v>0</v>
      </c>
      <c r="D51" s="176">
        <f t="shared" si="4"/>
        <v>182000</v>
      </c>
      <c r="E51" s="164">
        <v>0</v>
      </c>
      <c r="F51" s="164">
        <v>0</v>
      </c>
      <c r="G51" s="176">
        <f t="shared" si="5"/>
        <v>0</v>
      </c>
      <c r="H51" s="164">
        <v>182000</v>
      </c>
      <c r="I51" s="164">
        <v>0</v>
      </c>
      <c r="J51" s="177">
        <f t="shared" si="6"/>
        <v>182000</v>
      </c>
      <c r="K51" s="171"/>
      <c r="L51" s="171"/>
    </row>
    <row r="52" spans="1:12" ht="27.95" customHeight="1" x14ac:dyDescent="0.15">
      <c r="A52" s="160" t="s">
        <v>254</v>
      </c>
      <c r="B52" s="161">
        <f t="shared" si="7"/>
        <v>110000</v>
      </c>
      <c r="C52" s="161">
        <f t="shared" si="8"/>
        <v>0</v>
      </c>
      <c r="D52" s="176">
        <f t="shared" si="4"/>
        <v>110000</v>
      </c>
      <c r="E52" s="164">
        <v>0</v>
      </c>
      <c r="F52" s="164">
        <v>0</v>
      </c>
      <c r="G52" s="176">
        <f t="shared" si="5"/>
        <v>0</v>
      </c>
      <c r="H52" s="164">
        <v>110000</v>
      </c>
      <c r="I52" s="164">
        <v>0</v>
      </c>
      <c r="J52" s="177">
        <f t="shared" si="6"/>
        <v>110000</v>
      </c>
      <c r="K52" s="171"/>
      <c r="L52" s="171"/>
    </row>
    <row r="53" spans="1:12" ht="27.95" customHeight="1" x14ac:dyDescent="0.15">
      <c r="A53" s="160" t="s">
        <v>245</v>
      </c>
      <c r="B53" s="161">
        <f t="shared" si="7"/>
        <v>180000</v>
      </c>
      <c r="C53" s="161">
        <f t="shared" si="8"/>
        <v>0</v>
      </c>
      <c r="D53" s="176">
        <f t="shared" si="4"/>
        <v>180000</v>
      </c>
      <c r="E53" s="164">
        <v>0</v>
      </c>
      <c r="F53" s="164">
        <v>0</v>
      </c>
      <c r="G53" s="176">
        <f t="shared" si="5"/>
        <v>0</v>
      </c>
      <c r="H53" s="164">
        <v>180000</v>
      </c>
      <c r="I53" s="164">
        <v>0</v>
      </c>
      <c r="J53" s="177">
        <f t="shared" si="6"/>
        <v>180000</v>
      </c>
      <c r="K53" s="171"/>
      <c r="L53" s="171"/>
    </row>
    <row r="54" spans="1:12" ht="27.95" customHeight="1" x14ac:dyDescent="0.15">
      <c r="A54" s="160" t="s">
        <v>255</v>
      </c>
      <c r="B54" s="161">
        <f t="shared" si="7"/>
        <v>0</v>
      </c>
      <c r="C54" s="161">
        <f t="shared" si="8"/>
        <v>0</v>
      </c>
      <c r="D54" s="176">
        <f t="shared" si="4"/>
        <v>0</v>
      </c>
      <c r="E54" s="164">
        <v>0</v>
      </c>
      <c r="F54" s="164">
        <v>0</v>
      </c>
      <c r="G54" s="176">
        <f t="shared" si="5"/>
        <v>0</v>
      </c>
      <c r="H54" s="164">
        <v>0</v>
      </c>
      <c r="I54" s="164">
        <v>0</v>
      </c>
      <c r="J54" s="177">
        <f t="shared" si="6"/>
        <v>0</v>
      </c>
      <c r="K54" s="171"/>
      <c r="L54" s="171"/>
    </row>
    <row r="55" spans="1:12" ht="27.95" customHeight="1" x14ac:dyDescent="0.15">
      <c r="A55" s="160" t="s">
        <v>239</v>
      </c>
      <c r="B55" s="161">
        <f t="shared" si="7"/>
        <v>0</v>
      </c>
      <c r="C55" s="161">
        <f t="shared" si="8"/>
        <v>0</v>
      </c>
      <c r="D55" s="176">
        <f t="shared" si="4"/>
        <v>0</v>
      </c>
      <c r="E55" s="164">
        <v>0</v>
      </c>
      <c r="F55" s="164">
        <v>0</v>
      </c>
      <c r="G55" s="176">
        <f>SUM(E55:F55)</f>
        <v>0</v>
      </c>
      <c r="H55" s="164">
        <v>0</v>
      </c>
      <c r="I55" s="164">
        <v>0</v>
      </c>
      <c r="J55" s="177">
        <f t="shared" si="6"/>
        <v>0</v>
      </c>
      <c r="K55" s="171"/>
      <c r="L55" s="171"/>
    </row>
    <row r="56" spans="1:12" ht="27.95" customHeight="1" x14ac:dyDescent="0.15">
      <c r="A56" s="160" t="s">
        <v>241</v>
      </c>
      <c r="B56" s="161">
        <f t="shared" si="7"/>
        <v>0</v>
      </c>
      <c r="C56" s="161">
        <f t="shared" si="8"/>
        <v>0</v>
      </c>
      <c r="D56" s="176">
        <f t="shared" si="4"/>
        <v>0</v>
      </c>
      <c r="E56" s="164">
        <v>0</v>
      </c>
      <c r="F56" s="164">
        <v>0</v>
      </c>
      <c r="G56" s="176">
        <f>SUM(E56:F56)</f>
        <v>0</v>
      </c>
      <c r="H56" s="164">
        <v>0</v>
      </c>
      <c r="I56" s="164">
        <v>0</v>
      </c>
      <c r="J56" s="177">
        <f t="shared" si="6"/>
        <v>0</v>
      </c>
      <c r="K56" s="171"/>
      <c r="L56" s="171"/>
    </row>
    <row r="57" spans="1:12" ht="27.95" customHeight="1" x14ac:dyDescent="0.15">
      <c r="A57" s="160" t="s">
        <v>252</v>
      </c>
      <c r="B57" s="161">
        <f t="shared" si="7"/>
        <v>0</v>
      </c>
      <c r="C57" s="161">
        <f t="shared" si="8"/>
        <v>0</v>
      </c>
      <c r="D57" s="176">
        <f t="shared" si="4"/>
        <v>0</v>
      </c>
      <c r="E57" s="164">
        <v>0</v>
      </c>
      <c r="F57" s="164">
        <v>0</v>
      </c>
      <c r="G57" s="176">
        <f t="shared" si="5"/>
        <v>0</v>
      </c>
      <c r="H57" s="164">
        <v>0</v>
      </c>
      <c r="I57" s="164">
        <v>0</v>
      </c>
      <c r="J57" s="177">
        <f t="shared" si="6"/>
        <v>0</v>
      </c>
      <c r="K57" s="171"/>
      <c r="L57" s="171"/>
    </row>
    <row r="58" spans="1:12" ht="27.95" customHeight="1" x14ac:dyDescent="0.15">
      <c r="A58" s="160" t="s">
        <v>246</v>
      </c>
      <c r="B58" s="161">
        <f t="shared" si="7"/>
        <v>0</v>
      </c>
      <c r="C58" s="161">
        <f t="shared" si="8"/>
        <v>0</v>
      </c>
      <c r="D58" s="176">
        <f t="shared" si="4"/>
        <v>0</v>
      </c>
      <c r="E58" s="164">
        <v>0</v>
      </c>
      <c r="F58" s="164">
        <v>0</v>
      </c>
      <c r="G58" s="176">
        <v>0</v>
      </c>
      <c r="H58" s="164">
        <v>0</v>
      </c>
      <c r="I58" s="164">
        <v>0</v>
      </c>
      <c r="J58" s="177">
        <v>0</v>
      </c>
      <c r="K58" s="171"/>
      <c r="L58" s="171"/>
    </row>
    <row r="59" spans="1:12" ht="27.95" customHeight="1" x14ac:dyDescent="0.15">
      <c r="A59" s="160" t="s">
        <v>253</v>
      </c>
      <c r="B59" s="161">
        <f t="shared" si="7"/>
        <v>0</v>
      </c>
      <c r="C59" s="161">
        <f t="shared" si="8"/>
        <v>0</v>
      </c>
      <c r="D59" s="176">
        <f t="shared" si="4"/>
        <v>0</v>
      </c>
      <c r="E59" s="164">
        <v>0</v>
      </c>
      <c r="F59" s="164">
        <v>0</v>
      </c>
      <c r="G59" s="176">
        <f t="shared" si="5"/>
        <v>0</v>
      </c>
      <c r="H59" s="164">
        <v>0</v>
      </c>
      <c r="I59" s="164">
        <v>0</v>
      </c>
      <c r="J59" s="177">
        <f t="shared" si="6"/>
        <v>0</v>
      </c>
      <c r="K59" s="171"/>
      <c r="L59" s="171"/>
    </row>
    <row r="60" spans="1:12" ht="27.95" customHeight="1" x14ac:dyDescent="0.15">
      <c r="A60" s="160" t="s">
        <v>251</v>
      </c>
      <c r="B60" s="161">
        <f t="shared" si="7"/>
        <v>0</v>
      </c>
      <c r="C60" s="161">
        <f t="shared" si="8"/>
        <v>0</v>
      </c>
      <c r="D60" s="176">
        <f t="shared" si="4"/>
        <v>0</v>
      </c>
      <c r="E60" s="164">
        <v>0</v>
      </c>
      <c r="F60" s="164">
        <v>0</v>
      </c>
      <c r="G60" s="176">
        <f t="shared" si="5"/>
        <v>0</v>
      </c>
      <c r="H60" s="164">
        <v>0</v>
      </c>
      <c r="I60" s="164">
        <v>0</v>
      </c>
      <c r="J60" s="177">
        <f t="shared" si="6"/>
        <v>0</v>
      </c>
      <c r="K60" s="171"/>
      <c r="L60" s="171"/>
    </row>
    <row r="61" spans="1:12" ht="27.95" customHeight="1" x14ac:dyDescent="0.15">
      <c r="A61" s="160" t="s">
        <v>242</v>
      </c>
      <c r="B61" s="161">
        <f t="shared" si="7"/>
        <v>700000</v>
      </c>
      <c r="C61" s="161">
        <f t="shared" si="8"/>
        <v>0</v>
      </c>
      <c r="D61" s="176">
        <f t="shared" si="4"/>
        <v>700000</v>
      </c>
      <c r="E61" s="164">
        <v>0</v>
      </c>
      <c r="F61" s="164">
        <v>0</v>
      </c>
      <c r="G61" s="176">
        <v>0</v>
      </c>
      <c r="H61" s="164">
        <v>700000</v>
      </c>
      <c r="I61" s="164">
        <v>0</v>
      </c>
      <c r="J61" s="177">
        <f t="shared" si="6"/>
        <v>700000</v>
      </c>
      <c r="K61" s="171"/>
      <c r="L61" s="171"/>
    </row>
    <row r="62" spans="1:12" ht="27.95" customHeight="1" x14ac:dyDescent="0.15">
      <c r="A62" s="172" t="s">
        <v>247</v>
      </c>
      <c r="B62" s="167">
        <f t="shared" si="7"/>
        <v>0</v>
      </c>
      <c r="C62" s="167">
        <f t="shared" si="8"/>
        <v>0</v>
      </c>
      <c r="D62" s="178">
        <f t="shared" si="4"/>
        <v>0</v>
      </c>
      <c r="E62" s="168">
        <v>0</v>
      </c>
      <c r="F62" s="168">
        <v>0</v>
      </c>
      <c r="G62" s="178">
        <f t="shared" si="5"/>
        <v>0</v>
      </c>
      <c r="H62" s="168">
        <v>0</v>
      </c>
      <c r="I62" s="168">
        <v>0</v>
      </c>
      <c r="J62" s="179">
        <f t="shared" si="6"/>
        <v>0</v>
      </c>
      <c r="K62" s="171"/>
      <c r="L62" s="171"/>
    </row>
    <row r="63" spans="1:12" ht="20.25" x14ac:dyDescent="0.15">
      <c r="A63" s="171"/>
      <c r="B63" s="421"/>
      <c r="C63" s="171"/>
      <c r="D63" s="171"/>
      <c r="E63" s="171"/>
      <c r="F63" s="171"/>
      <c r="G63" s="171"/>
      <c r="H63" s="171"/>
      <c r="I63" s="171"/>
      <c r="J63" s="171"/>
      <c r="K63" s="171"/>
      <c r="L63" s="171"/>
    </row>
    <row r="64" spans="1:12" ht="20.25" x14ac:dyDescent="0.15">
      <c r="A64" s="171"/>
      <c r="B64" s="421"/>
      <c r="C64" s="171"/>
      <c r="D64" s="171"/>
      <c r="E64" s="171"/>
      <c r="F64" s="171"/>
      <c r="G64" s="171"/>
      <c r="H64" s="171"/>
      <c r="I64" s="171"/>
      <c r="J64" s="171"/>
      <c r="K64" s="171"/>
      <c r="L64" s="171"/>
    </row>
    <row r="65" spans="1:12" ht="20.25" x14ac:dyDescent="0.15">
      <c r="A65" s="171"/>
      <c r="B65" s="421"/>
      <c r="C65" s="171"/>
      <c r="D65" s="171"/>
      <c r="E65" s="171"/>
      <c r="F65" s="171"/>
      <c r="G65" s="171"/>
      <c r="H65" s="171"/>
      <c r="I65" s="171"/>
      <c r="J65" s="171"/>
      <c r="K65" s="171"/>
      <c r="L65" s="171"/>
    </row>
    <row r="66" spans="1:12" ht="20.25" x14ac:dyDescent="0.15">
      <c r="A66" s="171"/>
      <c r="B66" s="421"/>
      <c r="C66" s="171"/>
      <c r="D66" s="171"/>
      <c r="E66" s="171"/>
      <c r="F66" s="171"/>
      <c r="G66" s="171"/>
      <c r="H66" s="171"/>
      <c r="I66" s="171"/>
      <c r="J66" s="171"/>
      <c r="K66" s="171"/>
      <c r="L66" s="171"/>
    </row>
    <row r="67" spans="1:12" ht="20.25" x14ac:dyDescent="0.15">
      <c r="A67" s="171"/>
      <c r="B67" s="421"/>
      <c r="C67" s="171"/>
      <c r="D67" s="171"/>
      <c r="E67" s="171"/>
      <c r="F67" s="171"/>
      <c r="G67" s="171"/>
      <c r="H67" s="171"/>
      <c r="I67" s="171"/>
      <c r="J67" s="171"/>
      <c r="K67" s="171"/>
      <c r="L67" s="171"/>
    </row>
    <row r="68" spans="1:12" ht="20.25" x14ac:dyDescent="0.15">
      <c r="A68" s="171"/>
      <c r="B68" s="421"/>
      <c r="C68" s="171"/>
      <c r="D68" s="171"/>
      <c r="E68" s="171"/>
      <c r="F68" s="171"/>
      <c r="G68" s="171"/>
      <c r="H68" s="171"/>
      <c r="I68" s="171"/>
      <c r="J68" s="171"/>
      <c r="K68" s="171"/>
      <c r="L68" s="171"/>
    </row>
    <row r="69" spans="1:12" ht="20.25" x14ac:dyDescent="0.15">
      <c r="A69" s="171"/>
      <c r="B69" s="421"/>
      <c r="C69" s="171"/>
      <c r="D69" s="171"/>
      <c r="E69" s="171"/>
      <c r="F69" s="171"/>
      <c r="G69" s="171"/>
      <c r="H69" s="171"/>
      <c r="I69" s="171"/>
      <c r="J69" s="171"/>
      <c r="K69" s="171"/>
      <c r="L69" s="171"/>
    </row>
    <row r="70" spans="1:12" ht="20.25" x14ac:dyDescent="0.15">
      <c r="A70" s="171"/>
      <c r="B70" s="421"/>
      <c r="C70" s="171"/>
      <c r="D70" s="171"/>
      <c r="E70" s="171"/>
      <c r="F70" s="171"/>
      <c r="G70" s="171"/>
      <c r="H70" s="171"/>
      <c r="I70" s="171"/>
      <c r="J70" s="171"/>
      <c r="K70" s="171"/>
      <c r="L70" s="171"/>
    </row>
    <row r="71" spans="1:12" ht="20.25" x14ac:dyDescent="0.15">
      <c r="A71" s="171"/>
      <c r="B71" s="421"/>
      <c r="C71" s="171"/>
      <c r="D71" s="171"/>
      <c r="E71" s="171"/>
      <c r="F71" s="171"/>
      <c r="G71" s="171"/>
      <c r="H71" s="171"/>
      <c r="I71" s="171"/>
      <c r="J71" s="171"/>
      <c r="K71" s="171"/>
      <c r="L71" s="171"/>
    </row>
    <row r="72" spans="1:12" ht="20.25" x14ac:dyDescent="0.15">
      <c r="A72" s="171"/>
      <c r="B72" s="421"/>
      <c r="C72" s="171"/>
      <c r="D72" s="171"/>
      <c r="E72" s="171"/>
      <c r="F72" s="171"/>
      <c r="G72" s="171"/>
      <c r="H72" s="171"/>
      <c r="I72" s="171"/>
      <c r="J72" s="171"/>
      <c r="K72" s="171"/>
      <c r="L72" s="171"/>
    </row>
    <row r="73" spans="1:12" ht="20.25" x14ac:dyDescent="0.15">
      <c r="A73" s="171"/>
      <c r="B73" s="421"/>
      <c r="C73" s="171"/>
      <c r="D73" s="171"/>
      <c r="E73" s="171"/>
      <c r="F73" s="171"/>
      <c r="G73" s="171"/>
      <c r="H73" s="171"/>
      <c r="I73" s="171"/>
      <c r="J73" s="171"/>
      <c r="K73" s="171"/>
      <c r="L73" s="171"/>
    </row>
    <row r="74" spans="1:12" ht="20.25" x14ac:dyDescent="0.15">
      <c r="A74" s="171"/>
      <c r="B74" s="421"/>
      <c r="C74" s="171"/>
      <c r="D74" s="171"/>
      <c r="E74" s="171"/>
      <c r="F74" s="171"/>
      <c r="G74" s="171"/>
      <c r="H74" s="171"/>
      <c r="I74" s="171"/>
      <c r="J74" s="171"/>
      <c r="K74" s="171"/>
      <c r="L74" s="171"/>
    </row>
    <row r="75" spans="1:12" ht="20.25" x14ac:dyDescent="0.15">
      <c r="A75" s="171"/>
      <c r="B75" s="421"/>
      <c r="C75" s="171"/>
      <c r="D75" s="171"/>
      <c r="E75" s="171"/>
      <c r="F75" s="171"/>
      <c r="G75" s="171"/>
      <c r="H75" s="171"/>
      <c r="I75" s="171"/>
      <c r="J75" s="171"/>
      <c r="K75" s="171"/>
      <c r="L75" s="171"/>
    </row>
    <row r="76" spans="1:12" ht="20.25" x14ac:dyDescent="0.15">
      <c r="A76" s="171"/>
      <c r="B76" s="421"/>
      <c r="C76" s="171"/>
      <c r="D76" s="171"/>
      <c r="E76" s="171"/>
      <c r="F76" s="171"/>
      <c r="G76" s="171"/>
      <c r="H76" s="171"/>
      <c r="I76" s="171"/>
      <c r="J76" s="171"/>
      <c r="K76" s="171"/>
      <c r="L76" s="171"/>
    </row>
    <row r="77" spans="1:12" ht="20.25" x14ac:dyDescent="0.15">
      <c r="A77" s="171"/>
      <c r="B77" s="421"/>
      <c r="C77" s="171"/>
      <c r="D77" s="171"/>
      <c r="E77" s="171"/>
      <c r="F77" s="171"/>
      <c r="G77" s="171"/>
      <c r="H77" s="171"/>
      <c r="I77" s="171"/>
      <c r="J77" s="171"/>
      <c r="K77" s="171"/>
      <c r="L77" s="171"/>
    </row>
    <row r="78" spans="1:12" ht="20.25" x14ac:dyDescent="0.15">
      <c r="A78" s="171"/>
      <c r="B78" s="421"/>
      <c r="C78" s="171"/>
      <c r="D78" s="171"/>
      <c r="E78" s="171"/>
      <c r="F78" s="171"/>
      <c r="G78" s="171"/>
      <c r="H78" s="171"/>
      <c r="I78" s="171"/>
      <c r="J78" s="171"/>
      <c r="K78" s="171"/>
      <c r="L78" s="171"/>
    </row>
    <row r="79" spans="1:12" ht="20.25" x14ac:dyDescent="0.15">
      <c r="A79" s="171"/>
      <c r="B79" s="421"/>
      <c r="C79" s="171"/>
      <c r="D79" s="171"/>
      <c r="E79" s="171"/>
      <c r="F79" s="171"/>
      <c r="G79" s="171"/>
      <c r="H79" s="171"/>
      <c r="I79" s="171"/>
      <c r="J79" s="171"/>
      <c r="K79" s="171"/>
      <c r="L79" s="171"/>
    </row>
    <row r="80" spans="1:12" ht="20.25" x14ac:dyDescent="0.15">
      <c r="A80" s="171"/>
      <c r="B80" s="421"/>
      <c r="C80" s="171"/>
      <c r="D80" s="171"/>
      <c r="E80" s="171"/>
      <c r="F80" s="171"/>
      <c r="G80" s="171"/>
      <c r="H80" s="171"/>
      <c r="I80" s="171"/>
      <c r="J80" s="171"/>
      <c r="K80" s="171"/>
      <c r="L80" s="171"/>
    </row>
    <row r="81" spans="1:12" ht="20.25" x14ac:dyDescent="0.15">
      <c r="A81" s="171"/>
      <c r="B81" s="421"/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  <row r="82" spans="1:12" ht="20.25" x14ac:dyDescent="0.15">
      <c r="A82" s="171"/>
      <c r="B82" s="421"/>
      <c r="C82" s="171"/>
      <c r="D82" s="171"/>
      <c r="E82" s="171"/>
      <c r="F82" s="171"/>
      <c r="G82" s="171"/>
      <c r="H82" s="171"/>
      <c r="I82" s="171"/>
      <c r="J82" s="171"/>
      <c r="K82" s="171"/>
      <c r="L82" s="171"/>
    </row>
    <row r="83" spans="1:12" ht="20.25" x14ac:dyDescent="0.15">
      <c r="A83" s="171"/>
      <c r="B83" s="421"/>
      <c r="C83" s="171"/>
      <c r="D83" s="171"/>
      <c r="E83" s="171"/>
      <c r="F83" s="171"/>
      <c r="G83" s="171"/>
      <c r="H83" s="171"/>
      <c r="I83" s="171"/>
      <c r="J83" s="171"/>
      <c r="K83" s="171"/>
      <c r="L83" s="171"/>
    </row>
    <row r="84" spans="1:12" ht="20.25" x14ac:dyDescent="0.15">
      <c r="A84" s="171"/>
      <c r="B84" s="421"/>
      <c r="C84" s="171"/>
      <c r="D84" s="171"/>
      <c r="E84" s="171"/>
      <c r="F84" s="171"/>
      <c r="G84" s="171"/>
      <c r="H84" s="171"/>
      <c r="I84" s="171"/>
      <c r="J84" s="171"/>
      <c r="K84" s="171"/>
      <c r="L84" s="171"/>
    </row>
    <row r="85" spans="1:12" ht="20.25" x14ac:dyDescent="0.15">
      <c r="A85" s="171"/>
      <c r="B85" s="421"/>
      <c r="C85" s="171"/>
      <c r="D85" s="171"/>
      <c r="E85" s="171"/>
      <c r="F85" s="171"/>
      <c r="G85" s="171"/>
      <c r="H85" s="171"/>
      <c r="I85" s="171"/>
      <c r="J85" s="171"/>
      <c r="K85" s="171"/>
      <c r="L85" s="171"/>
    </row>
    <row r="86" spans="1:12" ht="20.25" x14ac:dyDescent="0.15">
      <c r="A86" s="171"/>
      <c r="B86" s="421"/>
      <c r="C86" s="171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1:12" ht="20.25" x14ac:dyDescent="0.15">
      <c r="A87" s="171"/>
      <c r="B87" s="421"/>
      <c r="C87" s="171"/>
      <c r="D87" s="171"/>
      <c r="E87" s="171"/>
      <c r="F87" s="171"/>
      <c r="G87" s="171"/>
      <c r="H87" s="171"/>
      <c r="I87" s="171"/>
      <c r="J87" s="171"/>
      <c r="K87" s="171"/>
      <c r="L87" s="171"/>
    </row>
    <row r="88" spans="1:12" ht="20.25" x14ac:dyDescent="0.15">
      <c r="A88" s="171"/>
      <c r="B88" s="421"/>
      <c r="C88" s="171"/>
      <c r="D88" s="171"/>
      <c r="E88" s="171"/>
      <c r="F88" s="171"/>
      <c r="G88" s="171"/>
      <c r="H88" s="171"/>
      <c r="I88" s="171"/>
      <c r="J88" s="171"/>
      <c r="K88" s="171"/>
      <c r="L88" s="171"/>
    </row>
    <row r="89" spans="1:12" ht="20.25" x14ac:dyDescent="0.15">
      <c r="A89" s="171"/>
      <c r="B89" s="421"/>
      <c r="C89" s="171"/>
      <c r="D89" s="171"/>
      <c r="E89" s="171"/>
      <c r="F89" s="171"/>
      <c r="G89" s="171"/>
      <c r="H89" s="171"/>
      <c r="I89" s="171"/>
      <c r="J89" s="171"/>
      <c r="K89" s="171"/>
      <c r="L89" s="171"/>
    </row>
    <row r="90" spans="1:12" ht="20.25" x14ac:dyDescent="0.15">
      <c r="A90" s="171"/>
      <c r="B90" s="421"/>
      <c r="C90" s="171"/>
      <c r="D90" s="171"/>
      <c r="E90" s="171"/>
      <c r="F90" s="171"/>
      <c r="G90" s="171"/>
      <c r="H90" s="171"/>
      <c r="I90" s="171"/>
      <c r="J90" s="171"/>
      <c r="K90" s="171"/>
      <c r="L90" s="171"/>
    </row>
    <row r="91" spans="1:12" ht="20.25" x14ac:dyDescent="0.15">
      <c r="A91" s="171"/>
      <c r="B91" s="421"/>
      <c r="C91" s="171"/>
      <c r="D91" s="171"/>
      <c r="E91" s="171"/>
      <c r="F91" s="171"/>
      <c r="G91" s="171"/>
      <c r="H91" s="171"/>
      <c r="I91" s="171"/>
      <c r="J91" s="171"/>
      <c r="K91" s="171"/>
      <c r="L91" s="171"/>
    </row>
    <row r="92" spans="1:12" ht="20.25" x14ac:dyDescent="0.15">
      <c r="A92" s="171"/>
      <c r="B92" s="421"/>
      <c r="C92" s="171"/>
      <c r="D92" s="171"/>
      <c r="E92" s="171"/>
      <c r="F92" s="171"/>
      <c r="G92" s="171"/>
      <c r="H92" s="171"/>
      <c r="I92" s="171"/>
      <c r="J92" s="171"/>
      <c r="K92" s="171"/>
      <c r="L92" s="171"/>
    </row>
    <row r="93" spans="1:12" ht="20.25" x14ac:dyDescent="0.15">
      <c r="A93" s="171"/>
      <c r="B93" s="421"/>
      <c r="C93" s="171"/>
      <c r="D93" s="171"/>
      <c r="E93" s="171"/>
      <c r="F93" s="171"/>
      <c r="G93" s="171"/>
      <c r="H93" s="171"/>
      <c r="I93" s="171"/>
      <c r="J93" s="171"/>
      <c r="K93" s="171"/>
      <c r="L93" s="171"/>
    </row>
    <row r="94" spans="1:12" ht="20.25" x14ac:dyDescent="0.15">
      <c r="A94" s="171"/>
      <c r="B94" s="421"/>
      <c r="C94" s="171"/>
      <c r="D94" s="171"/>
      <c r="E94" s="171"/>
      <c r="F94" s="171"/>
      <c r="G94" s="171"/>
      <c r="H94" s="171"/>
      <c r="I94" s="171"/>
      <c r="J94" s="171"/>
      <c r="K94" s="171"/>
      <c r="L94" s="171"/>
    </row>
    <row r="95" spans="1:12" ht="20.25" x14ac:dyDescent="0.15">
      <c r="A95" s="171"/>
      <c r="B95" s="421"/>
      <c r="C95" s="171"/>
      <c r="D95" s="171"/>
      <c r="E95" s="171"/>
      <c r="F95" s="171"/>
      <c r="G95" s="171"/>
      <c r="H95" s="171"/>
      <c r="I95" s="171"/>
      <c r="J95" s="171"/>
      <c r="K95" s="171"/>
      <c r="L95" s="171"/>
    </row>
    <row r="96" spans="1:12" ht="20.25" x14ac:dyDescent="0.15">
      <c r="A96" s="171"/>
      <c r="B96" s="421"/>
      <c r="C96" s="171"/>
      <c r="D96" s="171"/>
      <c r="E96" s="171"/>
      <c r="F96" s="171"/>
      <c r="G96" s="171"/>
      <c r="H96" s="171"/>
      <c r="I96" s="171"/>
      <c r="J96" s="171"/>
      <c r="K96" s="171"/>
      <c r="L96" s="171"/>
    </row>
    <row r="97" spans="1:12" ht="20.25" x14ac:dyDescent="0.15">
      <c r="A97" s="171"/>
      <c r="B97" s="421"/>
      <c r="C97" s="171"/>
      <c r="D97" s="171"/>
      <c r="E97" s="171"/>
      <c r="F97" s="171"/>
      <c r="G97" s="171"/>
      <c r="H97" s="171"/>
      <c r="I97" s="171"/>
      <c r="J97" s="171"/>
      <c r="K97" s="171"/>
      <c r="L97" s="171"/>
    </row>
    <row r="98" spans="1:12" ht="20.25" x14ac:dyDescent="0.15">
      <c r="A98" s="171"/>
      <c r="B98" s="421"/>
      <c r="C98" s="171"/>
      <c r="D98" s="171"/>
      <c r="E98" s="171"/>
      <c r="F98" s="171"/>
      <c r="G98" s="171"/>
      <c r="H98" s="171"/>
      <c r="I98" s="171"/>
      <c r="J98" s="171"/>
      <c r="K98" s="171"/>
      <c r="L98" s="171"/>
    </row>
    <row r="99" spans="1:12" ht="20.25" x14ac:dyDescent="0.15">
      <c r="A99" s="171"/>
      <c r="B99" s="421"/>
      <c r="C99" s="171"/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1:12" ht="20.25" x14ac:dyDescent="0.15">
      <c r="A100" s="171"/>
      <c r="B100" s="42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</row>
    <row r="101" spans="1:12" ht="20.25" x14ac:dyDescent="0.15">
      <c r="A101" s="171"/>
      <c r="B101" s="42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</row>
    <row r="102" spans="1:12" ht="20.25" x14ac:dyDescent="0.15">
      <c r="A102" s="171"/>
      <c r="B102" s="42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1:12" ht="20.25" x14ac:dyDescent="0.15">
      <c r="A103" s="171"/>
      <c r="B103" s="42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1:12" ht="20.25" x14ac:dyDescent="0.15">
      <c r="A104" s="171"/>
      <c r="B104" s="42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1:12" x14ac:dyDescent="0.15">
      <c r="B105" s="6"/>
    </row>
    <row r="106" spans="1:12" x14ac:dyDescent="0.15">
      <c r="B106" s="6"/>
    </row>
    <row r="107" spans="1:12" x14ac:dyDescent="0.15">
      <c r="B107" s="6"/>
    </row>
    <row r="108" spans="1:12" x14ac:dyDescent="0.15">
      <c r="B108" s="6"/>
    </row>
    <row r="109" spans="1:12" x14ac:dyDescent="0.15">
      <c r="B109" s="6"/>
    </row>
    <row r="110" spans="1:12" x14ac:dyDescent="0.15">
      <c r="B110" s="6"/>
    </row>
    <row r="111" spans="1:12" x14ac:dyDescent="0.15">
      <c r="B111" s="6"/>
    </row>
    <row r="112" spans="1:12" x14ac:dyDescent="0.15">
      <c r="B112" s="6"/>
    </row>
  </sheetData>
  <mergeCells count="14">
    <mergeCell ref="A45:A46"/>
    <mergeCell ref="B45:D45"/>
    <mergeCell ref="E45:G45"/>
    <mergeCell ref="H45:J45"/>
    <mergeCell ref="A1:L1"/>
    <mergeCell ref="A24:D24"/>
    <mergeCell ref="K24:L24"/>
    <mergeCell ref="A44:D44"/>
    <mergeCell ref="I44:J44"/>
    <mergeCell ref="A23:C23"/>
    <mergeCell ref="A2:C2"/>
    <mergeCell ref="A3:D3"/>
    <mergeCell ref="K3:L3"/>
    <mergeCell ref="A21:L21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R47"/>
  <sheetViews>
    <sheetView showGridLines="0" zoomScale="70" zoomScaleNormal="70" workbookViewId="0">
      <selection activeCell="I11" sqref="I11"/>
    </sheetView>
  </sheetViews>
  <sheetFormatPr defaultColWidth="6.21875" defaultRowHeight="14.25" x14ac:dyDescent="0.15"/>
  <cols>
    <col min="1" max="26" width="14.77734375" style="1" customWidth="1"/>
    <col min="27" max="226" width="6.21875" style="1"/>
  </cols>
  <sheetData>
    <row r="1" spans="1:19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</row>
    <row r="2" spans="1:19" ht="39.950000000000003" customHeight="1" x14ac:dyDescent="0.15">
      <c r="A2" s="489" t="s">
        <v>325</v>
      </c>
      <c r="B2" s="489"/>
      <c r="C2" s="489"/>
      <c r="D2" s="51"/>
    </row>
    <row r="3" spans="1:19" ht="39.950000000000003" customHeight="1" thickBot="1" x14ac:dyDescent="0.3">
      <c r="A3" s="496" t="s">
        <v>259</v>
      </c>
      <c r="B3" s="496"/>
      <c r="C3" s="496"/>
      <c r="D3" s="496"/>
      <c r="E3" s="496"/>
      <c r="F3" s="496"/>
      <c r="G3" s="496"/>
      <c r="H3" s="171"/>
      <c r="I3" s="171"/>
      <c r="J3" s="182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30" customHeight="1" x14ac:dyDescent="0.15">
      <c r="A4" s="502" t="s">
        <v>216</v>
      </c>
      <c r="B4" s="500" t="s">
        <v>19</v>
      </c>
      <c r="C4" s="500"/>
      <c r="D4" s="500"/>
      <c r="E4" s="500"/>
      <c r="F4" s="500"/>
      <c r="G4" s="500"/>
      <c r="H4" s="500"/>
      <c r="I4" s="500"/>
      <c r="J4" s="511"/>
      <c r="K4" s="547" t="s">
        <v>5</v>
      </c>
      <c r="L4" s="512"/>
      <c r="M4" s="512"/>
      <c r="N4" s="512"/>
      <c r="O4" s="512"/>
      <c r="P4" s="512"/>
      <c r="Q4" s="512"/>
      <c r="R4" s="512"/>
      <c r="S4" s="548"/>
    </row>
    <row r="5" spans="1:19" ht="45.95" customHeight="1" thickBot="1" x14ac:dyDescent="0.2">
      <c r="A5" s="503"/>
      <c r="B5" s="174" t="s">
        <v>234</v>
      </c>
      <c r="C5" s="174" t="s">
        <v>190</v>
      </c>
      <c r="D5" s="174" t="s">
        <v>87</v>
      </c>
      <c r="E5" s="322" t="s">
        <v>132</v>
      </c>
      <c r="F5" s="322" t="s">
        <v>135</v>
      </c>
      <c r="G5" s="322" t="s">
        <v>133</v>
      </c>
      <c r="H5" s="322" t="s">
        <v>134</v>
      </c>
      <c r="I5" s="422" t="s">
        <v>137</v>
      </c>
      <c r="J5" s="417" t="s">
        <v>136</v>
      </c>
      <c r="K5" s="324" t="s">
        <v>234</v>
      </c>
      <c r="L5" s="174" t="s">
        <v>190</v>
      </c>
      <c r="M5" s="174" t="s">
        <v>87</v>
      </c>
      <c r="N5" s="322" t="s">
        <v>77</v>
      </c>
      <c r="O5" s="322" t="s">
        <v>135</v>
      </c>
      <c r="P5" s="322" t="s">
        <v>133</v>
      </c>
      <c r="Q5" s="322" t="s">
        <v>134</v>
      </c>
      <c r="R5" s="422" t="s">
        <v>137</v>
      </c>
      <c r="S5" s="353" t="s">
        <v>136</v>
      </c>
    </row>
    <row r="6" spans="1:19" ht="30" customHeight="1" thickTop="1" x14ac:dyDescent="0.15">
      <c r="A6" s="157" t="s">
        <v>235</v>
      </c>
      <c r="B6" s="158">
        <f t="shared" ref="B6:S6" si="0">SUM(B7:B21)</f>
        <v>2779</v>
      </c>
      <c r="C6" s="158">
        <f t="shared" si="0"/>
        <v>281</v>
      </c>
      <c r="D6" s="158">
        <f t="shared" si="0"/>
        <v>916</v>
      </c>
      <c r="E6" s="158">
        <f t="shared" si="0"/>
        <v>590</v>
      </c>
      <c r="F6" s="158">
        <f t="shared" si="0"/>
        <v>529</v>
      </c>
      <c r="G6" s="158">
        <f t="shared" si="0"/>
        <v>219</v>
      </c>
      <c r="H6" s="158">
        <f t="shared" si="0"/>
        <v>172</v>
      </c>
      <c r="I6" s="158">
        <f t="shared" si="0"/>
        <v>66</v>
      </c>
      <c r="J6" s="158">
        <f t="shared" si="0"/>
        <v>6</v>
      </c>
      <c r="K6" s="325">
        <f t="shared" si="0"/>
        <v>287793</v>
      </c>
      <c r="L6" s="158">
        <f t="shared" si="0"/>
        <v>1152</v>
      </c>
      <c r="M6" s="158">
        <f t="shared" si="0"/>
        <v>23269</v>
      </c>
      <c r="N6" s="158">
        <f t="shared" si="0"/>
        <v>38093</v>
      </c>
      <c r="O6" s="158">
        <f t="shared" si="0"/>
        <v>68072</v>
      </c>
      <c r="P6" s="158">
        <f t="shared" si="0"/>
        <v>49140</v>
      </c>
      <c r="Q6" s="158">
        <f t="shared" si="0"/>
        <v>60805</v>
      </c>
      <c r="R6" s="158">
        <f t="shared" si="0"/>
        <v>39102</v>
      </c>
      <c r="S6" s="159">
        <f t="shared" si="0"/>
        <v>8160</v>
      </c>
    </row>
    <row r="7" spans="1:19" ht="27.95" customHeight="1" x14ac:dyDescent="0.15">
      <c r="A7" s="160" t="s">
        <v>256</v>
      </c>
      <c r="B7" s="205">
        <f t="shared" ref="B7:B21" si="1">SUM(C7:J7)</f>
        <v>218</v>
      </c>
      <c r="C7" s="162">
        <v>13</v>
      </c>
      <c r="D7" s="162">
        <v>47</v>
      </c>
      <c r="E7" s="162">
        <v>59</v>
      </c>
      <c r="F7" s="162">
        <v>52</v>
      </c>
      <c r="G7" s="162">
        <v>32</v>
      </c>
      <c r="H7" s="162">
        <v>15</v>
      </c>
      <c r="I7" s="162">
        <v>0</v>
      </c>
      <c r="J7" s="216">
        <v>0</v>
      </c>
      <c r="K7" s="329">
        <f t="shared" ref="K7:K20" si="2">SUM(L7:S7)</f>
        <v>24011</v>
      </c>
      <c r="L7" s="162">
        <v>53</v>
      </c>
      <c r="M7" s="162">
        <v>1143</v>
      </c>
      <c r="N7" s="162">
        <v>3802</v>
      </c>
      <c r="O7" s="162">
        <v>6691</v>
      </c>
      <c r="P7" s="162">
        <v>7237</v>
      </c>
      <c r="Q7" s="162">
        <v>5085</v>
      </c>
      <c r="R7" s="162">
        <v>0</v>
      </c>
      <c r="S7" s="163">
        <v>0</v>
      </c>
    </row>
    <row r="8" spans="1:19" ht="27.95" customHeight="1" x14ac:dyDescent="0.15">
      <c r="A8" s="160" t="s">
        <v>244</v>
      </c>
      <c r="B8" s="205">
        <f t="shared" si="1"/>
        <v>432</v>
      </c>
      <c r="C8" s="164">
        <v>60</v>
      </c>
      <c r="D8" s="164">
        <v>151</v>
      </c>
      <c r="E8" s="164">
        <v>86</v>
      </c>
      <c r="F8" s="164">
        <v>68</v>
      </c>
      <c r="G8" s="164">
        <v>36</v>
      </c>
      <c r="H8" s="164">
        <v>26</v>
      </c>
      <c r="I8" s="164">
        <v>5</v>
      </c>
      <c r="J8" s="217">
        <v>0</v>
      </c>
      <c r="K8" s="329">
        <f t="shared" si="2"/>
        <v>38024</v>
      </c>
      <c r="L8" s="164">
        <v>279</v>
      </c>
      <c r="M8" s="164">
        <v>3566</v>
      </c>
      <c r="N8" s="207">
        <v>5449</v>
      </c>
      <c r="O8" s="164">
        <v>8876</v>
      </c>
      <c r="P8" s="164">
        <v>7910</v>
      </c>
      <c r="Q8" s="164">
        <v>8935</v>
      </c>
      <c r="R8" s="164">
        <v>3009</v>
      </c>
      <c r="S8" s="165">
        <v>0</v>
      </c>
    </row>
    <row r="9" spans="1:19" ht="27.95" customHeight="1" x14ac:dyDescent="0.15">
      <c r="A9" s="160" t="s">
        <v>257</v>
      </c>
      <c r="B9" s="205">
        <f t="shared" si="1"/>
        <v>171</v>
      </c>
      <c r="C9" s="164">
        <v>14</v>
      </c>
      <c r="D9" s="164">
        <v>74</v>
      </c>
      <c r="E9" s="164">
        <v>28</v>
      </c>
      <c r="F9" s="164">
        <v>32</v>
      </c>
      <c r="G9" s="164">
        <v>9</v>
      </c>
      <c r="H9" s="164">
        <v>8</v>
      </c>
      <c r="I9" s="164">
        <v>5</v>
      </c>
      <c r="J9" s="217">
        <v>1</v>
      </c>
      <c r="K9" s="329">
        <f t="shared" si="2"/>
        <v>16407</v>
      </c>
      <c r="L9" s="164">
        <v>53</v>
      </c>
      <c r="M9" s="164">
        <v>1830</v>
      </c>
      <c r="N9" s="164">
        <v>1866</v>
      </c>
      <c r="O9" s="164">
        <v>3950</v>
      </c>
      <c r="P9" s="164">
        <v>2106</v>
      </c>
      <c r="Q9" s="164">
        <v>2562</v>
      </c>
      <c r="R9" s="164">
        <v>2600</v>
      </c>
      <c r="S9" s="165">
        <v>1440</v>
      </c>
    </row>
    <row r="10" spans="1:19" ht="27.95" customHeight="1" x14ac:dyDescent="0.15">
      <c r="A10" s="160" t="s">
        <v>249</v>
      </c>
      <c r="B10" s="205">
        <f t="shared" si="1"/>
        <v>117</v>
      </c>
      <c r="C10" s="164">
        <v>0</v>
      </c>
      <c r="D10" s="164">
        <v>23</v>
      </c>
      <c r="E10" s="164">
        <v>41</v>
      </c>
      <c r="F10" s="164">
        <v>31</v>
      </c>
      <c r="G10" s="164">
        <v>8</v>
      </c>
      <c r="H10" s="164">
        <v>11</v>
      </c>
      <c r="I10" s="164">
        <v>3</v>
      </c>
      <c r="J10" s="217">
        <v>0</v>
      </c>
      <c r="K10" s="329">
        <f t="shared" si="2"/>
        <v>15692</v>
      </c>
      <c r="L10" s="164">
        <v>0</v>
      </c>
      <c r="M10" s="164">
        <v>738</v>
      </c>
      <c r="N10" s="164">
        <v>2783</v>
      </c>
      <c r="O10" s="164">
        <v>3941</v>
      </c>
      <c r="P10" s="164">
        <v>1930</v>
      </c>
      <c r="Q10" s="164">
        <v>4470</v>
      </c>
      <c r="R10" s="164">
        <v>1830</v>
      </c>
      <c r="S10" s="165">
        <v>0</v>
      </c>
    </row>
    <row r="11" spans="1:19" ht="27.95" customHeight="1" x14ac:dyDescent="0.15">
      <c r="A11" s="160" t="s">
        <v>254</v>
      </c>
      <c r="B11" s="205">
        <f t="shared" si="1"/>
        <v>178</v>
      </c>
      <c r="C11" s="164">
        <v>27</v>
      </c>
      <c r="D11" s="164">
        <v>62</v>
      </c>
      <c r="E11" s="164">
        <v>34</v>
      </c>
      <c r="F11" s="164">
        <v>39</v>
      </c>
      <c r="G11" s="164">
        <v>12</v>
      </c>
      <c r="H11" s="164">
        <v>3</v>
      </c>
      <c r="I11" s="164">
        <v>1</v>
      </c>
      <c r="J11" s="217">
        <v>0</v>
      </c>
      <c r="K11" s="329">
        <f t="shared" si="2"/>
        <v>12687</v>
      </c>
      <c r="L11" s="164">
        <v>83</v>
      </c>
      <c r="M11" s="164">
        <v>1528</v>
      </c>
      <c r="N11" s="164">
        <v>2086</v>
      </c>
      <c r="O11" s="164">
        <v>4860</v>
      </c>
      <c r="P11" s="164">
        <v>2550</v>
      </c>
      <c r="Q11" s="164">
        <v>1080</v>
      </c>
      <c r="R11" s="164">
        <v>500</v>
      </c>
      <c r="S11" s="165">
        <v>0</v>
      </c>
    </row>
    <row r="12" spans="1:19" ht="27.95" customHeight="1" x14ac:dyDescent="0.15">
      <c r="A12" s="160" t="s">
        <v>245</v>
      </c>
      <c r="B12" s="205">
        <f t="shared" si="1"/>
        <v>189</v>
      </c>
      <c r="C12" s="164">
        <v>1</v>
      </c>
      <c r="D12" s="164">
        <v>25</v>
      </c>
      <c r="E12" s="164">
        <v>45</v>
      </c>
      <c r="F12" s="164">
        <v>50</v>
      </c>
      <c r="G12" s="164">
        <v>23</v>
      </c>
      <c r="H12" s="164">
        <v>27</v>
      </c>
      <c r="I12" s="164">
        <v>17</v>
      </c>
      <c r="J12" s="217">
        <v>1</v>
      </c>
      <c r="K12" s="328">
        <f t="shared" si="2"/>
        <v>37533</v>
      </c>
      <c r="L12" s="164">
        <v>7</v>
      </c>
      <c r="M12" s="164">
        <v>896</v>
      </c>
      <c r="N12" s="164">
        <v>2842</v>
      </c>
      <c r="O12" s="164">
        <v>6279</v>
      </c>
      <c r="P12" s="164">
        <v>5170</v>
      </c>
      <c r="Q12" s="164">
        <v>9709</v>
      </c>
      <c r="R12" s="164">
        <v>10110</v>
      </c>
      <c r="S12" s="165">
        <v>2520</v>
      </c>
    </row>
    <row r="13" spans="1:19" ht="27.95" customHeight="1" x14ac:dyDescent="0.15">
      <c r="A13" s="160" t="s">
        <v>255</v>
      </c>
      <c r="B13" s="161">
        <f t="shared" si="1"/>
        <v>27</v>
      </c>
      <c r="C13" s="164">
        <v>0</v>
      </c>
      <c r="D13" s="164">
        <v>9</v>
      </c>
      <c r="E13" s="164">
        <v>6</v>
      </c>
      <c r="F13" s="164">
        <v>6</v>
      </c>
      <c r="G13" s="164">
        <v>2</v>
      </c>
      <c r="H13" s="164">
        <v>4</v>
      </c>
      <c r="I13" s="164">
        <v>0</v>
      </c>
      <c r="J13" s="217">
        <v>0</v>
      </c>
      <c r="K13" s="328">
        <f t="shared" si="2"/>
        <v>3384</v>
      </c>
      <c r="L13" s="164">
        <v>0</v>
      </c>
      <c r="M13" s="164">
        <v>272</v>
      </c>
      <c r="N13" s="164">
        <v>430</v>
      </c>
      <c r="O13" s="164">
        <v>770</v>
      </c>
      <c r="P13" s="164">
        <v>530</v>
      </c>
      <c r="Q13" s="164">
        <v>1382</v>
      </c>
      <c r="R13" s="164">
        <v>0</v>
      </c>
      <c r="S13" s="165">
        <v>0</v>
      </c>
    </row>
    <row r="14" spans="1:19" ht="27.95" customHeight="1" x14ac:dyDescent="0.15">
      <c r="A14" s="160" t="s">
        <v>239</v>
      </c>
      <c r="B14" s="161">
        <f t="shared" si="1"/>
        <v>227</v>
      </c>
      <c r="C14" s="164">
        <v>28</v>
      </c>
      <c r="D14" s="164">
        <v>91</v>
      </c>
      <c r="E14" s="164">
        <v>42</v>
      </c>
      <c r="F14" s="164">
        <v>29</v>
      </c>
      <c r="G14" s="164">
        <v>22</v>
      </c>
      <c r="H14" s="164">
        <v>11</v>
      </c>
      <c r="I14" s="164">
        <v>4</v>
      </c>
      <c r="J14" s="217">
        <v>0</v>
      </c>
      <c r="K14" s="328">
        <f t="shared" si="2"/>
        <v>19140</v>
      </c>
      <c r="L14" s="164">
        <v>112</v>
      </c>
      <c r="M14" s="164">
        <v>2154</v>
      </c>
      <c r="N14" s="164">
        <v>2560</v>
      </c>
      <c r="O14" s="164">
        <v>3458</v>
      </c>
      <c r="P14" s="164">
        <v>4790</v>
      </c>
      <c r="Q14" s="164">
        <v>3966</v>
      </c>
      <c r="R14" s="164">
        <v>2100</v>
      </c>
      <c r="S14" s="165">
        <v>0</v>
      </c>
    </row>
    <row r="15" spans="1:19" ht="27.95" customHeight="1" x14ac:dyDescent="0.15">
      <c r="A15" s="160" t="s">
        <v>241</v>
      </c>
      <c r="B15" s="205">
        <f t="shared" si="1"/>
        <v>120</v>
      </c>
      <c r="C15" s="164">
        <v>15</v>
      </c>
      <c r="D15" s="164">
        <v>28</v>
      </c>
      <c r="E15" s="164">
        <v>20</v>
      </c>
      <c r="F15" s="164">
        <v>30</v>
      </c>
      <c r="G15" s="164">
        <v>13</v>
      </c>
      <c r="H15" s="164">
        <v>8</v>
      </c>
      <c r="I15" s="164">
        <v>5</v>
      </c>
      <c r="J15" s="217">
        <v>1</v>
      </c>
      <c r="K15" s="328">
        <f t="shared" si="2"/>
        <v>15552</v>
      </c>
      <c r="L15" s="164">
        <v>50</v>
      </c>
      <c r="M15" s="164">
        <v>785</v>
      </c>
      <c r="N15" s="164">
        <v>1301</v>
      </c>
      <c r="O15" s="164">
        <v>3991</v>
      </c>
      <c r="P15" s="164">
        <v>2900</v>
      </c>
      <c r="Q15" s="164">
        <v>2792</v>
      </c>
      <c r="R15" s="164">
        <v>2533</v>
      </c>
      <c r="S15" s="165">
        <v>1200</v>
      </c>
    </row>
    <row r="16" spans="1:19" ht="27.95" customHeight="1" x14ac:dyDescent="0.15">
      <c r="A16" s="160" t="s">
        <v>252</v>
      </c>
      <c r="B16" s="205">
        <f t="shared" si="1"/>
        <v>306</v>
      </c>
      <c r="C16" s="164">
        <v>41</v>
      </c>
      <c r="D16" s="164">
        <v>116</v>
      </c>
      <c r="E16" s="164">
        <v>54</v>
      </c>
      <c r="F16" s="164">
        <v>52</v>
      </c>
      <c r="G16" s="164">
        <v>18</v>
      </c>
      <c r="H16" s="164">
        <v>16</v>
      </c>
      <c r="I16" s="164">
        <v>9</v>
      </c>
      <c r="J16" s="217">
        <v>0</v>
      </c>
      <c r="K16" s="328">
        <f t="shared" si="2"/>
        <v>28743</v>
      </c>
      <c r="L16" s="164">
        <v>205</v>
      </c>
      <c r="M16" s="164">
        <v>2734</v>
      </c>
      <c r="N16" s="164">
        <v>3466</v>
      </c>
      <c r="O16" s="164">
        <v>6869</v>
      </c>
      <c r="P16" s="164">
        <v>3955</v>
      </c>
      <c r="Q16" s="164">
        <v>6164</v>
      </c>
      <c r="R16" s="164">
        <v>5350</v>
      </c>
      <c r="S16" s="165">
        <v>0</v>
      </c>
    </row>
    <row r="17" spans="1:19" ht="27.95" customHeight="1" x14ac:dyDescent="0.15">
      <c r="A17" s="160" t="s">
        <v>246</v>
      </c>
      <c r="B17" s="205">
        <f t="shared" si="1"/>
        <v>184</v>
      </c>
      <c r="C17" s="164">
        <v>21</v>
      </c>
      <c r="D17" s="164">
        <v>73</v>
      </c>
      <c r="E17" s="164">
        <v>42</v>
      </c>
      <c r="F17" s="164">
        <v>24</v>
      </c>
      <c r="G17" s="164">
        <v>11</v>
      </c>
      <c r="H17" s="164">
        <v>9</v>
      </c>
      <c r="I17" s="164">
        <v>4</v>
      </c>
      <c r="J17" s="217">
        <v>0</v>
      </c>
      <c r="K17" s="328">
        <f t="shared" si="2"/>
        <v>15719</v>
      </c>
      <c r="L17" s="164">
        <v>77</v>
      </c>
      <c r="M17" s="164">
        <v>1645</v>
      </c>
      <c r="N17" s="164">
        <v>2705</v>
      </c>
      <c r="O17" s="164">
        <v>3112</v>
      </c>
      <c r="P17" s="164">
        <v>2440</v>
      </c>
      <c r="Q17" s="164">
        <v>3460</v>
      </c>
      <c r="R17" s="164">
        <v>2280</v>
      </c>
      <c r="S17" s="165">
        <v>0</v>
      </c>
    </row>
    <row r="18" spans="1:19" ht="27.95" customHeight="1" x14ac:dyDescent="0.15">
      <c r="A18" s="160" t="s">
        <v>253</v>
      </c>
      <c r="B18" s="205">
        <f t="shared" si="1"/>
        <v>216</v>
      </c>
      <c r="C18" s="164">
        <v>36</v>
      </c>
      <c r="D18" s="164">
        <v>74</v>
      </c>
      <c r="E18" s="164">
        <v>34</v>
      </c>
      <c r="F18" s="164">
        <v>37</v>
      </c>
      <c r="G18" s="164">
        <v>9</v>
      </c>
      <c r="H18" s="164">
        <v>13</v>
      </c>
      <c r="I18" s="164">
        <v>11</v>
      </c>
      <c r="J18" s="217">
        <v>2</v>
      </c>
      <c r="K18" s="328">
        <f t="shared" si="2"/>
        <v>25156</v>
      </c>
      <c r="L18" s="164">
        <v>142</v>
      </c>
      <c r="M18" s="164">
        <v>1987</v>
      </c>
      <c r="N18" s="164">
        <v>2107</v>
      </c>
      <c r="O18" s="164">
        <v>4850</v>
      </c>
      <c r="P18" s="164">
        <v>2010</v>
      </c>
      <c r="Q18" s="164">
        <v>4370</v>
      </c>
      <c r="R18" s="164">
        <v>7690</v>
      </c>
      <c r="S18" s="165">
        <v>2000</v>
      </c>
    </row>
    <row r="19" spans="1:19" ht="27.95" customHeight="1" x14ac:dyDescent="0.15">
      <c r="A19" s="160" t="s">
        <v>251</v>
      </c>
      <c r="B19" s="161">
        <f t="shared" si="1"/>
        <v>142</v>
      </c>
      <c r="C19" s="164">
        <v>11</v>
      </c>
      <c r="D19" s="164">
        <v>58</v>
      </c>
      <c r="E19" s="164">
        <v>31</v>
      </c>
      <c r="F19" s="164">
        <v>27</v>
      </c>
      <c r="G19" s="164">
        <v>6</v>
      </c>
      <c r="H19" s="164">
        <v>8</v>
      </c>
      <c r="I19" s="164">
        <v>1</v>
      </c>
      <c r="J19" s="217">
        <v>0</v>
      </c>
      <c r="K19" s="328">
        <f t="shared" si="2"/>
        <v>11575</v>
      </c>
      <c r="L19" s="164">
        <v>34</v>
      </c>
      <c r="M19" s="164">
        <v>1448</v>
      </c>
      <c r="N19" s="164">
        <v>2065</v>
      </c>
      <c r="O19" s="164">
        <v>3640</v>
      </c>
      <c r="P19" s="164">
        <v>1318</v>
      </c>
      <c r="Q19" s="164">
        <v>2570</v>
      </c>
      <c r="R19" s="164">
        <v>500</v>
      </c>
      <c r="S19" s="165">
        <v>0</v>
      </c>
    </row>
    <row r="20" spans="1:19" ht="27.95" customHeight="1" x14ac:dyDescent="0.15">
      <c r="A20" s="160" t="s">
        <v>242</v>
      </c>
      <c r="B20" s="205">
        <f t="shared" si="1"/>
        <v>193</v>
      </c>
      <c r="C20" s="164">
        <v>9</v>
      </c>
      <c r="D20" s="164">
        <v>67</v>
      </c>
      <c r="E20" s="164">
        <v>52</v>
      </c>
      <c r="F20" s="164">
        <v>36</v>
      </c>
      <c r="G20" s="164">
        <v>15</v>
      </c>
      <c r="H20" s="164">
        <v>12</v>
      </c>
      <c r="I20" s="164">
        <v>1</v>
      </c>
      <c r="J20" s="217">
        <v>1</v>
      </c>
      <c r="K20" s="328">
        <f t="shared" si="2"/>
        <v>19253</v>
      </c>
      <c r="L20" s="164">
        <v>42</v>
      </c>
      <c r="M20" s="164">
        <v>2045</v>
      </c>
      <c r="N20" s="164">
        <v>3530</v>
      </c>
      <c r="O20" s="164">
        <v>4578</v>
      </c>
      <c r="P20" s="164">
        <v>3508</v>
      </c>
      <c r="Q20" s="164">
        <v>3950</v>
      </c>
      <c r="R20" s="164">
        <v>600</v>
      </c>
      <c r="S20" s="165">
        <v>1000</v>
      </c>
    </row>
    <row r="21" spans="1:19" ht="27.95" customHeight="1" thickBot="1" x14ac:dyDescent="0.2">
      <c r="A21" s="172" t="s">
        <v>247</v>
      </c>
      <c r="B21" s="343">
        <f t="shared" si="1"/>
        <v>59</v>
      </c>
      <c r="C21" s="168">
        <v>5</v>
      </c>
      <c r="D21" s="168">
        <v>18</v>
      </c>
      <c r="E21" s="168">
        <v>16</v>
      </c>
      <c r="F21" s="168">
        <v>16</v>
      </c>
      <c r="G21" s="168">
        <v>3</v>
      </c>
      <c r="H21" s="168">
        <v>1</v>
      </c>
      <c r="I21" s="168">
        <v>0</v>
      </c>
      <c r="J21" s="219">
        <v>0</v>
      </c>
      <c r="K21" s="330">
        <f>SUM(L21:S21)</f>
        <v>4917</v>
      </c>
      <c r="L21" s="168">
        <v>15</v>
      </c>
      <c r="M21" s="168">
        <v>498</v>
      </c>
      <c r="N21" s="168">
        <v>1101</v>
      </c>
      <c r="O21" s="168">
        <v>2207</v>
      </c>
      <c r="P21" s="168">
        <v>786</v>
      </c>
      <c r="Q21" s="168">
        <v>310</v>
      </c>
      <c r="R21" s="168">
        <v>0</v>
      </c>
      <c r="S21" s="169">
        <v>0</v>
      </c>
    </row>
    <row r="22" spans="1:19" ht="39.95000000000000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ht="39.950000000000003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ht="39.950000000000003" customHeight="1" thickBot="1" x14ac:dyDescent="0.3">
      <c r="A24" s="486" t="s">
        <v>65</v>
      </c>
      <c r="B24" s="486"/>
      <c r="C24" s="486"/>
      <c r="D24" s="486"/>
      <c r="E24" s="486"/>
      <c r="F24" s="486"/>
      <c r="G24" s="486"/>
      <c r="H24" s="171"/>
      <c r="I24" s="487" t="s">
        <v>56</v>
      </c>
      <c r="J24" s="487"/>
      <c r="K24" s="487"/>
      <c r="L24" s="423"/>
      <c r="M24" s="423"/>
      <c r="N24" s="423"/>
      <c r="O24" s="423"/>
      <c r="P24" s="423"/>
      <c r="Q24" s="423"/>
      <c r="R24" s="423"/>
      <c r="S24" s="423"/>
    </row>
    <row r="25" spans="1:19" ht="30" customHeight="1" x14ac:dyDescent="0.15">
      <c r="A25" s="502" t="s">
        <v>216</v>
      </c>
      <c r="B25" s="572" t="s">
        <v>269</v>
      </c>
      <c r="C25" s="572"/>
      <c r="D25" s="572"/>
      <c r="E25" s="572"/>
      <c r="F25" s="572"/>
      <c r="G25" s="573"/>
      <c r="H25" s="574" t="s">
        <v>16</v>
      </c>
      <c r="I25" s="575"/>
      <c r="J25" s="575"/>
      <c r="K25" s="576"/>
      <c r="L25" s="423"/>
      <c r="M25" s="423"/>
      <c r="N25" s="423"/>
      <c r="O25" s="423"/>
      <c r="P25" s="423"/>
      <c r="Q25" s="423"/>
      <c r="R25" s="423"/>
      <c r="S25" s="423"/>
    </row>
    <row r="26" spans="1:19" ht="30" customHeight="1" x14ac:dyDescent="0.15">
      <c r="A26" s="549"/>
      <c r="B26" s="540" t="s">
        <v>235</v>
      </c>
      <c r="C26" s="540"/>
      <c r="D26" s="540" t="s">
        <v>70</v>
      </c>
      <c r="E26" s="540"/>
      <c r="F26" s="540" t="s">
        <v>271</v>
      </c>
      <c r="G26" s="551"/>
      <c r="H26" s="544" t="s">
        <v>69</v>
      </c>
      <c r="I26" s="540"/>
      <c r="J26" s="540" t="s">
        <v>74</v>
      </c>
      <c r="K26" s="541"/>
      <c r="L26" s="423"/>
      <c r="M26" s="423"/>
      <c r="N26" s="423"/>
      <c r="O26" s="423"/>
      <c r="P26" s="423"/>
      <c r="Q26" s="423"/>
      <c r="R26" s="423"/>
      <c r="S26" s="423"/>
    </row>
    <row r="27" spans="1:19" ht="30" customHeight="1" thickBot="1" x14ac:dyDescent="0.2">
      <c r="A27" s="503"/>
      <c r="B27" s="174" t="s">
        <v>237</v>
      </c>
      <c r="C27" s="174" t="s">
        <v>238</v>
      </c>
      <c r="D27" s="174" t="s">
        <v>237</v>
      </c>
      <c r="E27" s="174" t="s">
        <v>238</v>
      </c>
      <c r="F27" s="174" t="s">
        <v>237</v>
      </c>
      <c r="G27" s="222" t="s">
        <v>238</v>
      </c>
      <c r="H27" s="324" t="s">
        <v>237</v>
      </c>
      <c r="I27" s="174" t="s">
        <v>238</v>
      </c>
      <c r="J27" s="174" t="s">
        <v>237</v>
      </c>
      <c r="K27" s="175" t="s">
        <v>238</v>
      </c>
      <c r="L27" s="171"/>
      <c r="M27" s="171"/>
      <c r="N27" s="171"/>
      <c r="O27" s="171"/>
      <c r="P27" s="423"/>
      <c r="Q27" s="423"/>
      <c r="R27" s="423"/>
      <c r="S27" s="423"/>
    </row>
    <row r="28" spans="1:19" ht="30" customHeight="1" thickTop="1" x14ac:dyDescent="0.15">
      <c r="A28" s="157" t="s">
        <v>235</v>
      </c>
      <c r="B28" s="158">
        <f t="shared" ref="B28:K28" si="3">SUM(B29:B43)</f>
        <v>2757</v>
      </c>
      <c r="C28" s="158">
        <f t="shared" si="3"/>
        <v>287793</v>
      </c>
      <c r="D28" s="158">
        <f t="shared" si="3"/>
        <v>326</v>
      </c>
      <c r="E28" s="158">
        <f t="shared" si="3"/>
        <v>13441</v>
      </c>
      <c r="F28" s="158">
        <f t="shared" si="3"/>
        <v>2431</v>
      </c>
      <c r="G28" s="158">
        <f t="shared" si="3"/>
        <v>274352</v>
      </c>
      <c r="H28" s="325">
        <f t="shared" si="3"/>
        <v>2166</v>
      </c>
      <c r="I28" s="158">
        <f t="shared" si="3"/>
        <v>223694</v>
      </c>
      <c r="J28" s="158">
        <f t="shared" si="3"/>
        <v>265</v>
      </c>
      <c r="K28" s="159">
        <f t="shared" si="3"/>
        <v>50658</v>
      </c>
      <c r="L28" s="171"/>
      <c r="M28" s="171"/>
      <c r="N28" s="171"/>
      <c r="O28" s="171"/>
      <c r="P28" s="379"/>
      <c r="Q28" s="379"/>
      <c r="R28" s="423"/>
      <c r="S28" s="423"/>
    </row>
    <row r="29" spans="1:19" ht="27.95" customHeight="1" x14ac:dyDescent="0.15">
      <c r="A29" s="160" t="s">
        <v>256</v>
      </c>
      <c r="B29" s="206">
        <f t="shared" ref="B29:B43" si="4">SUM(D29,F29)</f>
        <v>218</v>
      </c>
      <c r="C29" s="206">
        <f t="shared" ref="C29:C43" si="5">SUM(E29,G29)</f>
        <v>24011</v>
      </c>
      <c r="D29" s="162">
        <v>8</v>
      </c>
      <c r="E29" s="162">
        <v>190</v>
      </c>
      <c r="F29" s="162">
        <v>210</v>
      </c>
      <c r="G29" s="216">
        <v>23821</v>
      </c>
      <c r="H29" s="370">
        <v>161</v>
      </c>
      <c r="I29" s="162">
        <v>15900</v>
      </c>
      <c r="J29" s="162">
        <v>49</v>
      </c>
      <c r="K29" s="163">
        <v>7921</v>
      </c>
      <c r="L29" s="171"/>
      <c r="M29" s="171"/>
      <c r="N29" s="171"/>
      <c r="O29" s="171"/>
      <c r="P29" s="379"/>
      <c r="Q29" s="379"/>
      <c r="R29" s="379"/>
      <c r="S29" s="423"/>
    </row>
    <row r="30" spans="1:19" ht="27.95" customHeight="1" x14ac:dyDescent="0.15">
      <c r="A30" s="160" t="s">
        <v>244</v>
      </c>
      <c r="B30" s="206">
        <f>SUM(D30,F30)</f>
        <v>432</v>
      </c>
      <c r="C30" s="206">
        <f t="shared" si="5"/>
        <v>38024</v>
      </c>
      <c r="D30" s="164">
        <v>84</v>
      </c>
      <c r="E30" s="164">
        <v>2594</v>
      </c>
      <c r="F30" s="406">
        <v>348</v>
      </c>
      <c r="G30" s="424">
        <v>35430</v>
      </c>
      <c r="H30" s="425">
        <v>311</v>
      </c>
      <c r="I30" s="406">
        <v>27847</v>
      </c>
      <c r="J30" s="406">
        <v>37</v>
      </c>
      <c r="K30" s="165">
        <v>7583</v>
      </c>
      <c r="L30" s="171"/>
      <c r="M30" s="171"/>
      <c r="N30" s="171"/>
      <c r="O30" s="171"/>
      <c r="P30" s="379"/>
      <c r="Q30" s="379"/>
      <c r="R30" s="379"/>
      <c r="S30" s="423"/>
    </row>
    <row r="31" spans="1:19" ht="27.95" customHeight="1" x14ac:dyDescent="0.15">
      <c r="A31" s="160" t="s">
        <v>257</v>
      </c>
      <c r="B31" s="206">
        <f t="shared" si="4"/>
        <v>171</v>
      </c>
      <c r="C31" s="206">
        <f t="shared" si="5"/>
        <v>16407</v>
      </c>
      <c r="D31" s="164">
        <v>17</v>
      </c>
      <c r="E31" s="164">
        <v>366</v>
      </c>
      <c r="F31" s="164">
        <v>154</v>
      </c>
      <c r="G31" s="217">
        <v>16041</v>
      </c>
      <c r="H31" s="350">
        <v>136</v>
      </c>
      <c r="I31" s="164">
        <v>14799</v>
      </c>
      <c r="J31" s="164">
        <v>18</v>
      </c>
      <c r="K31" s="165">
        <v>1242</v>
      </c>
      <c r="L31" s="171"/>
      <c r="M31" s="171"/>
      <c r="N31" s="171"/>
      <c r="O31" s="171"/>
      <c r="P31" s="379"/>
      <c r="Q31" s="379"/>
      <c r="R31" s="379"/>
      <c r="S31" s="423"/>
    </row>
    <row r="32" spans="1:19" ht="27.95" customHeight="1" x14ac:dyDescent="0.15">
      <c r="A32" s="160" t="s">
        <v>249</v>
      </c>
      <c r="B32" s="206">
        <f>SUM(D32,F32)</f>
        <v>117</v>
      </c>
      <c r="C32" s="206">
        <f>SUM(E32,G32)</f>
        <v>15692</v>
      </c>
      <c r="D32" s="164">
        <v>0</v>
      </c>
      <c r="E32" s="164">
        <v>0</v>
      </c>
      <c r="F32" s="164">
        <v>117</v>
      </c>
      <c r="G32" s="217">
        <v>15692</v>
      </c>
      <c r="H32" s="350">
        <v>106</v>
      </c>
      <c r="I32" s="164">
        <v>12662</v>
      </c>
      <c r="J32" s="164">
        <v>11</v>
      </c>
      <c r="K32" s="165">
        <v>3030</v>
      </c>
      <c r="L32" s="171"/>
      <c r="M32" s="171"/>
      <c r="N32" s="171"/>
      <c r="O32" s="171"/>
      <c r="P32" s="379"/>
      <c r="Q32" s="379"/>
      <c r="R32" s="379"/>
      <c r="S32" s="423"/>
    </row>
    <row r="33" spans="1:19" ht="27.95" customHeight="1" x14ac:dyDescent="0.15">
      <c r="A33" s="160" t="s">
        <v>254</v>
      </c>
      <c r="B33" s="206">
        <f>SUM(D33,F33)</f>
        <v>178</v>
      </c>
      <c r="C33" s="206">
        <f>SUM(E33,G33)</f>
        <v>12687</v>
      </c>
      <c r="D33" s="164">
        <v>13</v>
      </c>
      <c r="E33" s="164">
        <v>517</v>
      </c>
      <c r="F33" s="164">
        <v>165</v>
      </c>
      <c r="G33" s="217">
        <v>12170</v>
      </c>
      <c r="H33" s="350">
        <v>131</v>
      </c>
      <c r="I33" s="164">
        <v>8335</v>
      </c>
      <c r="J33" s="164">
        <v>34</v>
      </c>
      <c r="K33" s="165">
        <v>3835</v>
      </c>
      <c r="L33" s="171"/>
      <c r="M33" s="171"/>
      <c r="N33" s="171"/>
      <c r="O33" s="171"/>
      <c r="P33" s="379"/>
      <c r="Q33" s="379"/>
      <c r="R33" s="379"/>
      <c r="S33" s="423"/>
    </row>
    <row r="34" spans="1:19" ht="27.95" customHeight="1" x14ac:dyDescent="0.15">
      <c r="A34" s="160" t="s">
        <v>245</v>
      </c>
      <c r="B34" s="206">
        <f t="shared" si="4"/>
        <v>167</v>
      </c>
      <c r="C34" s="206">
        <f t="shared" si="5"/>
        <v>37533</v>
      </c>
      <c r="D34" s="164">
        <v>52</v>
      </c>
      <c r="E34" s="164">
        <v>123</v>
      </c>
      <c r="F34" s="164">
        <v>115</v>
      </c>
      <c r="G34" s="217">
        <v>37410</v>
      </c>
      <c r="H34" s="350">
        <v>105</v>
      </c>
      <c r="I34" s="164">
        <v>32708</v>
      </c>
      <c r="J34" s="164">
        <v>10</v>
      </c>
      <c r="K34" s="165">
        <v>4702</v>
      </c>
      <c r="L34" s="171"/>
      <c r="M34" s="171"/>
      <c r="N34" s="171"/>
      <c r="O34" s="171"/>
      <c r="P34" s="379"/>
      <c r="Q34" s="379"/>
      <c r="R34" s="379"/>
      <c r="S34" s="423"/>
    </row>
    <row r="35" spans="1:19" ht="27.95" customHeight="1" x14ac:dyDescent="0.15">
      <c r="A35" s="160" t="s">
        <v>255</v>
      </c>
      <c r="B35" s="176">
        <f t="shared" si="4"/>
        <v>27</v>
      </c>
      <c r="C35" s="176">
        <f t="shared" si="5"/>
        <v>3384</v>
      </c>
      <c r="D35" s="164">
        <v>0</v>
      </c>
      <c r="E35" s="164">
        <v>0</v>
      </c>
      <c r="F35" s="164">
        <v>27</v>
      </c>
      <c r="G35" s="217">
        <v>3384</v>
      </c>
      <c r="H35" s="350">
        <v>27</v>
      </c>
      <c r="I35" s="164">
        <v>3384</v>
      </c>
      <c r="J35" s="164">
        <v>0</v>
      </c>
      <c r="K35" s="165">
        <v>0</v>
      </c>
      <c r="L35" s="171"/>
      <c r="M35" s="171"/>
      <c r="N35" s="171"/>
      <c r="O35" s="171"/>
      <c r="P35" s="379"/>
      <c r="Q35" s="379"/>
      <c r="R35" s="379"/>
      <c r="S35" s="423"/>
    </row>
    <row r="36" spans="1:19" ht="27.95" customHeight="1" x14ac:dyDescent="0.15">
      <c r="A36" s="160" t="s">
        <v>239</v>
      </c>
      <c r="B36" s="176">
        <f t="shared" si="4"/>
        <v>227</v>
      </c>
      <c r="C36" s="176">
        <f t="shared" si="5"/>
        <v>19140</v>
      </c>
      <c r="D36" s="164">
        <v>16</v>
      </c>
      <c r="E36" s="164">
        <v>925</v>
      </c>
      <c r="F36" s="164">
        <v>211</v>
      </c>
      <c r="G36" s="217">
        <v>18215</v>
      </c>
      <c r="H36" s="350">
        <v>162</v>
      </c>
      <c r="I36" s="164">
        <v>10237</v>
      </c>
      <c r="J36" s="164">
        <v>49</v>
      </c>
      <c r="K36" s="165">
        <v>7978</v>
      </c>
      <c r="L36" s="171"/>
      <c r="M36" s="171"/>
      <c r="N36" s="171"/>
      <c r="O36" s="171"/>
      <c r="P36" s="379"/>
      <c r="Q36" s="379"/>
      <c r="R36" s="379"/>
      <c r="S36" s="423"/>
    </row>
    <row r="37" spans="1:19" ht="27.95" customHeight="1" x14ac:dyDescent="0.15">
      <c r="A37" s="160" t="s">
        <v>241</v>
      </c>
      <c r="B37" s="206">
        <f t="shared" si="4"/>
        <v>120</v>
      </c>
      <c r="C37" s="176">
        <f t="shared" si="5"/>
        <v>15552</v>
      </c>
      <c r="D37" s="164">
        <v>29</v>
      </c>
      <c r="E37" s="164">
        <v>2571</v>
      </c>
      <c r="F37" s="164">
        <v>91</v>
      </c>
      <c r="G37" s="217">
        <v>12981</v>
      </c>
      <c r="H37" s="350">
        <v>77</v>
      </c>
      <c r="I37" s="164">
        <v>8591</v>
      </c>
      <c r="J37" s="164">
        <v>14</v>
      </c>
      <c r="K37" s="165">
        <v>4390</v>
      </c>
      <c r="L37" s="171"/>
      <c r="M37" s="171"/>
      <c r="N37" s="171"/>
      <c r="O37" s="171"/>
      <c r="P37" s="379"/>
      <c r="Q37" s="379"/>
      <c r="R37" s="379"/>
      <c r="S37" s="423"/>
    </row>
    <row r="38" spans="1:19" ht="27.95" customHeight="1" x14ac:dyDescent="0.15">
      <c r="A38" s="160" t="s">
        <v>252</v>
      </c>
      <c r="B38" s="206">
        <f t="shared" si="4"/>
        <v>306</v>
      </c>
      <c r="C38" s="176">
        <f t="shared" si="5"/>
        <v>28743</v>
      </c>
      <c r="D38" s="164">
        <v>16</v>
      </c>
      <c r="E38" s="164">
        <v>168</v>
      </c>
      <c r="F38" s="164">
        <v>290</v>
      </c>
      <c r="G38" s="217">
        <v>28575</v>
      </c>
      <c r="H38" s="350">
        <v>288</v>
      </c>
      <c r="I38" s="164">
        <v>28020</v>
      </c>
      <c r="J38" s="164">
        <v>2</v>
      </c>
      <c r="K38" s="165">
        <v>555</v>
      </c>
      <c r="L38" s="171"/>
      <c r="M38" s="171"/>
      <c r="N38" s="171"/>
      <c r="O38" s="171"/>
      <c r="P38" s="379"/>
      <c r="Q38" s="379"/>
      <c r="R38" s="379"/>
      <c r="S38" s="423"/>
    </row>
    <row r="39" spans="1:19" ht="27.95" customHeight="1" x14ac:dyDescent="0.15">
      <c r="A39" s="160" t="s">
        <v>246</v>
      </c>
      <c r="B39" s="206">
        <f t="shared" si="4"/>
        <v>184</v>
      </c>
      <c r="C39" s="176">
        <f t="shared" si="5"/>
        <v>15719</v>
      </c>
      <c r="D39" s="164">
        <v>1</v>
      </c>
      <c r="E39" s="164">
        <v>5</v>
      </c>
      <c r="F39" s="164">
        <v>183</v>
      </c>
      <c r="G39" s="217">
        <v>15714</v>
      </c>
      <c r="H39" s="350">
        <v>182</v>
      </c>
      <c r="I39" s="164">
        <v>15614</v>
      </c>
      <c r="J39" s="164">
        <v>1</v>
      </c>
      <c r="K39" s="165">
        <v>100</v>
      </c>
      <c r="L39" s="171"/>
      <c r="M39" s="171"/>
      <c r="N39" s="171"/>
      <c r="O39" s="171"/>
      <c r="P39" s="379"/>
      <c r="Q39" s="379"/>
      <c r="R39" s="379"/>
      <c r="S39" s="423"/>
    </row>
    <row r="40" spans="1:19" ht="27.95" customHeight="1" x14ac:dyDescent="0.15">
      <c r="A40" s="160" t="s">
        <v>253</v>
      </c>
      <c r="B40" s="206">
        <f t="shared" si="4"/>
        <v>216</v>
      </c>
      <c r="C40" s="176">
        <f t="shared" si="5"/>
        <v>25156</v>
      </c>
      <c r="D40" s="164">
        <v>50</v>
      </c>
      <c r="E40" s="164">
        <v>2262</v>
      </c>
      <c r="F40" s="164">
        <v>166</v>
      </c>
      <c r="G40" s="217">
        <v>22894</v>
      </c>
      <c r="H40" s="350">
        <v>162</v>
      </c>
      <c r="I40" s="164">
        <v>17169</v>
      </c>
      <c r="J40" s="164">
        <v>4</v>
      </c>
      <c r="K40" s="165">
        <v>5725</v>
      </c>
      <c r="L40" s="171"/>
      <c r="M40" s="171"/>
      <c r="N40" s="171"/>
      <c r="O40" s="171"/>
      <c r="P40" s="379"/>
      <c r="Q40" s="379"/>
      <c r="R40" s="379"/>
      <c r="S40" s="423"/>
    </row>
    <row r="41" spans="1:19" ht="27.95" customHeight="1" x14ac:dyDescent="0.15">
      <c r="A41" s="160" t="s">
        <v>251</v>
      </c>
      <c r="B41" s="206">
        <f t="shared" si="4"/>
        <v>142</v>
      </c>
      <c r="C41" s="176">
        <f t="shared" si="5"/>
        <v>11575</v>
      </c>
      <c r="D41" s="164">
        <v>17</v>
      </c>
      <c r="E41" s="164">
        <v>1053</v>
      </c>
      <c r="F41" s="164">
        <v>125</v>
      </c>
      <c r="G41" s="217">
        <v>10522</v>
      </c>
      <c r="H41" s="350">
        <v>122</v>
      </c>
      <c r="I41" s="164">
        <v>9997</v>
      </c>
      <c r="J41" s="164">
        <v>3</v>
      </c>
      <c r="K41" s="165">
        <v>525</v>
      </c>
      <c r="L41" s="171"/>
      <c r="M41" s="171"/>
      <c r="N41" s="171"/>
      <c r="O41" s="171"/>
      <c r="P41" s="379"/>
      <c r="Q41" s="379"/>
      <c r="R41" s="379"/>
      <c r="S41" s="423"/>
    </row>
    <row r="42" spans="1:19" ht="27.95" customHeight="1" x14ac:dyDescent="0.15">
      <c r="A42" s="160" t="s">
        <v>242</v>
      </c>
      <c r="B42" s="206">
        <f t="shared" si="4"/>
        <v>193</v>
      </c>
      <c r="C42" s="176">
        <f t="shared" si="5"/>
        <v>19253</v>
      </c>
      <c r="D42" s="164">
        <v>20</v>
      </c>
      <c r="E42" s="164">
        <v>1659</v>
      </c>
      <c r="F42" s="164">
        <v>173</v>
      </c>
      <c r="G42" s="217">
        <v>17594</v>
      </c>
      <c r="H42" s="350">
        <v>149</v>
      </c>
      <c r="I42" s="164">
        <v>15626</v>
      </c>
      <c r="J42" s="164">
        <v>24</v>
      </c>
      <c r="K42" s="165">
        <v>1968</v>
      </c>
      <c r="L42" s="171"/>
      <c r="M42" s="171"/>
      <c r="N42" s="171"/>
      <c r="O42" s="171"/>
      <c r="P42" s="379"/>
      <c r="Q42" s="379"/>
      <c r="R42" s="379"/>
      <c r="S42" s="423"/>
    </row>
    <row r="43" spans="1:19" ht="27.95" customHeight="1" thickBot="1" x14ac:dyDescent="0.2">
      <c r="A43" s="172" t="s">
        <v>247</v>
      </c>
      <c r="B43" s="355">
        <f t="shared" si="4"/>
        <v>59</v>
      </c>
      <c r="C43" s="178">
        <f t="shared" si="5"/>
        <v>4917</v>
      </c>
      <c r="D43" s="168">
        <v>3</v>
      </c>
      <c r="E43" s="168">
        <v>1008</v>
      </c>
      <c r="F43" s="168">
        <v>56</v>
      </c>
      <c r="G43" s="219">
        <v>3909</v>
      </c>
      <c r="H43" s="352">
        <v>47</v>
      </c>
      <c r="I43" s="168">
        <v>2805</v>
      </c>
      <c r="J43" s="168">
        <v>9</v>
      </c>
      <c r="K43" s="169">
        <v>1104</v>
      </c>
      <c r="L43" s="171"/>
      <c r="M43" s="171"/>
      <c r="N43" s="171"/>
      <c r="O43" s="171"/>
      <c r="P43" s="379"/>
      <c r="Q43" s="379"/>
      <c r="R43" s="379"/>
      <c r="S43" s="423"/>
    </row>
    <row r="44" spans="1:19" ht="20.25" x14ac:dyDescent="0.1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423"/>
      <c r="M44" s="379"/>
      <c r="N44" s="423"/>
      <c r="O44" s="423"/>
      <c r="P44" s="423"/>
      <c r="Q44" s="423"/>
      <c r="R44" s="423"/>
      <c r="S44" s="423"/>
    </row>
    <row r="45" spans="1:19" ht="20.25" x14ac:dyDescent="0.1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423"/>
      <c r="M45" s="423"/>
      <c r="N45" s="423"/>
      <c r="O45" s="423"/>
      <c r="P45" s="423"/>
      <c r="Q45" s="423"/>
      <c r="R45" s="423"/>
      <c r="S45" s="423"/>
    </row>
    <row r="46" spans="1:19" ht="20.25" x14ac:dyDescent="0.1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423"/>
      <c r="M46" s="423"/>
      <c r="N46" s="423"/>
      <c r="O46" s="423"/>
      <c r="P46" s="423"/>
      <c r="Q46" s="423"/>
      <c r="R46" s="423"/>
      <c r="S46" s="423"/>
    </row>
    <row r="47" spans="1:19" ht="20.25" x14ac:dyDescent="0.1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423"/>
      <c r="M47" s="423"/>
      <c r="N47" s="423"/>
      <c r="O47" s="423"/>
      <c r="P47" s="423"/>
      <c r="Q47" s="423"/>
      <c r="R47" s="423"/>
      <c r="S47" s="423"/>
    </row>
  </sheetData>
  <mergeCells count="16">
    <mergeCell ref="A2:C2"/>
    <mergeCell ref="A1:S1"/>
    <mergeCell ref="A25:A27"/>
    <mergeCell ref="B25:G25"/>
    <mergeCell ref="H25:K25"/>
    <mergeCell ref="B26:C26"/>
    <mergeCell ref="D26:E26"/>
    <mergeCell ref="F26:G26"/>
    <mergeCell ref="H26:I26"/>
    <mergeCell ref="J26:K26"/>
    <mergeCell ref="A3:G3"/>
    <mergeCell ref="A24:G24"/>
    <mergeCell ref="I24:K24"/>
    <mergeCell ref="K4:S4"/>
    <mergeCell ref="A4:A5"/>
    <mergeCell ref="B4:J4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HV26"/>
  <sheetViews>
    <sheetView showGridLines="0" zoomScale="70" zoomScaleNormal="70" zoomScaleSheetLayoutView="85" workbookViewId="0">
      <selection activeCell="I14" sqref="I14"/>
    </sheetView>
  </sheetViews>
  <sheetFormatPr defaultColWidth="9.109375" defaultRowHeight="14.25" x14ac:dyDescent="0.15"/>
  <cols>
    <col min="1" max="18" width="16" style="1" customWidth="1"/>
    <col min="19" max="224" width="9.109375" style="1"/>
  </cols>
  <sheetData>
    <row r="1" spans="1:230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230" ht="39.950000000000003" customHeight="1" x14ac:dyDescent="0.15">
      <c r="A2" s="489" t="s">
        <v>326</v>
      </c>
      <c r="B2" s="489"/>
      <c r="C2" s="489"/>
      <c r="D2" s="51"/>
      <c r="HQ2" s="1"/>
      <c r="HR2" s="1"/>
      <c r="HS2" s="1"/>
      <c r="HT2" s="1"/>
      <c r="HU2" s="1"/>
      <c r="HV2" s="1"/>
    </row>
    <row r="3" spans="1:230" ht="39.950000000000003" customHeight="1" thickBot="1" x14ac:dyDescent="0.3">
      <c r="A3" s="496" t="s">
        <v>64</v>
      </c>
      <c r="B3" s="496"/>
      <c r="C3" s="496"/>
      <c r="D3" s="496"/>
      <c r="E3" s="496"/>
      <c r="F3" s="496"/>
      <c r="G3" s="496"/>
      <c r="H3" s="171"/>
      <c r="I3" s="182"/>
      <c r="J3" s="171"/>
      <c r="K3" s="171"/>
      <c r="L3" s="171"/>
      <c r="M3" s="171"/>
      <c r="N3" s="171"/>
      <c r="O3" s="171"/>
      <c r="P3" s="171"/>
      <c r="Q3" s="171"/>
    </row>
    <row r="4" spans="1:230" ht="30" customHeight="1" x14ac:dyDescent="0.15">
      <c r="A4" s="502" t="s">
        <v>216</v>
      </c>
      <c r="B4" s="500" t="s">
        <v>19</v>
      </c>
      <c r="C4" s="500"/>
      <c r="D4" s="500"/>
      <c r="E4" s="500"/>
      <c r="F4" s="500"/>
      <c r="G4" s="500"/>
      <c r="H4" s="500"/>
      <c r="I4" s="511"/>
      <c r="J4" s="547" t="s">
        <v>177</v>
      </c>
      <c r="K4" s="512"/>
      <c r="L4" s="512"/>
      <c r="M4" s="512"/>
      <c r="N4" s="512"/>
      <c r="O4" s="512"/>
      <c r="P4" s="512"/>
      <c r="Q4" s="548"/>
    </row>
    <row r="5" spans="1:230" ht="45.95" customHeight="1" thickBot="1" x14ac:dyDescent="0.2">
      <c r="A5" s="503"/>
      <c r="B5" s="174" t="s">
        <v>234</v>
      </c>
      <c r="C5" s="174" t="s">
        <v>121</v>
      </c>
      <c r="D5" s="427" t="s">
        <v>150</v>
      </c>
      <c r="E5" s="322" t="s">
        <v>153</v>
      </c>
      <c r="F5" s="322" t="s">
        <v>55</v>
      </c>
      <c r="G5" s="322" t="s">
        <v>49</v>
      </c>
      <c r="H5" s="322" t="s">
        <v>46</v>
      </c>
      <c r="I5" s="417" t="s">
        <v>155</v>
      </c>
      <c r="J5" s="324" t="s">
        <v>234</v>
      </c>
      <c r="K5" s="174" t="s">
        <v>121</v>
      </c>
      <c r="L5" s="427" t="s">
        <v>150</v>
      </c>
      <c r="M5" s="322" t="s">
        <v>153</v>
      </c>
      <c r="N5" s="322" t="s">
        <v>55</v>
      </c>
      <c r="O5" s="322" t="s">
        <v>49</v>
      </c>
      <c r="P5" s="322" t="s">
        <v>46</v>
      </c>
      <c r="Q5" s="353" t="s">
        <v>155</v>
      </c>
    </row>
    <row r="6" spans="1:230" ht="30" customHeight="1" thickTop="1" x14ac:dyDescent="0.15">
      <c r="A6" s="157" t="s">
        <v>235</v>
      </c>
      <c r="B6" s="158">
        <f t="shared" ref="B6:B21" si="0">SUM(C6:I6)</f>
        <v>26</v>
      </c>
      <c r="C6" s="158">
        <f t="shared" ref="C6:I6" si="1">SUM(C7:C21)</f>
        <v>23</v>
      </c>
      <c r="D6" s="158">
        <f t="shared" si="1"/>
        <v>2</v>
      </c>
      <c r="E6" s="158">
        <f t="shared" si="1"/>
        <v>1</v>
      </c>
      <c r="F6" s="158">
        <f t="shared" si="1"/>
        <v>0</v>
      </c>
      <c r="G6" s="158">
        <f t="shared" si="1"/>
        <v>0</v>
      </c>
      <c r="H6" s="158">
        <f t="shared" si="1"/>
        <v>0</v>
      </c>
      <c r="I6" s="158">
        <f t="shared" si="1"/>
        <v>0</v>
      </c>
      <c r="J6" s="325">
        <f t="shared" ref="J6:J20" si="2">SUM(K6:Q6)</f>
        <v>1604</v>
      </c>
      <c r="K6" s="158">
        <f t="shared" ref="K6:Q6" si="3">SUM(K7:K21)</f>
        <v>316</v>
      </c>
      <c r="L6" s="158">
        <f t="shared" si="3"/>
        <v>608</v>
      </c>
      <c r="M6" s="158">
        <f t="shared" si="3"/>
        <v>680</v>
      </c>
      <c r="N6" s="158">
        <f t="shared" si="3"/>
        <v>0</v>
      </c>
      <c r="O6" s="158">
        <f t="shared" si="3"/>
        <v>0</v>
      </c>
      <c r="P6" s="158">
        <f t="shared" si="3"/>
        <v>0</v>
      </c>
      <c r="Q6" s="159">
        <f t="shared" si="3"/>
        <v>0</v>
      </c>
    </row>
    <row r="7" spans="1:230" ht="27.95" customHeight="1" x14ac:dyDescent="0.15">
      <c r="A7" s="160" t="s">
        <v>256</v>
      </c>
      <c r="B7" s="176">
        <f t="shared" si="0"/>
        <v>4</v>
      </c>
      <c r="C7" s="162">
        <v>4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216">
        <v>0</v>
      </c>
      <c r="J7" s="328">
        <f t="shared" si="2"/>
        <v>17</v>
      </c>
      <c r="K7" s="162">
        <v>17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163">
        <v>0</v>
      </c>
    </row>
    <row r="8" spans="1:230" ht="27.95" customHeight="1" x14ac:dyDescent="0.15">
      <c r="A8" s="160" t="s">
        <v>244</v>
      </c>
      <c r="B8" s="176">
        <f t="shared" si="0"/>
        <v>5</v>
      </c>
      <c r="C8" s="164">
        <v>5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217">
        <v>0</v>
      </c>
      <c r="J8" s="328">
        <f t="shared" si="2"/>
        <v>111</v>
      </c>
      <c r="K8" s="164">
        <v>111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5">
        <v>0</v>
      </c>
    </row>
    <row r="9" spans="1:230" ht="27.95" customHeight="1" x14ac:dyDescent="0.15">
      <c r="A9" s="160" t="s">
        <v>257</v>
      </c>
      <c r="B9" s="176">
        <f t="shared" si="0"/>
        <v>2</v>
      </c>
      <c r="C9" s="164">
        <v>2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217">
        <v>0</v>
      </c>
      <c r="J9" s="328">
        <f t="shared" si="2"/>
        <v>23</v>
      </c>
      <c r="K9" s="164">
        <v>23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5">
        <v>0</v>
      </c>
    </row>
    <row r="10" spans="1:230" ht="27.95" customHeight="1" x14ac:dyDescent="0.15">
      <c r="A10" s="160" t="s">
        <v>249</v>
      </c>
      <c r="B10" s="176">
        <f t="shared" si="0"/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217">
        <v>0</v>
      </c>
      <c r="J10" s="328">
        <f t="shared" si="2"/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5">
        <v>0</v>
      </c>
    </row>
    <row r="11" spans="1:230" ht="27.95" customHeight="1" x14ac:dyDescent="0.15">
      <c r="A11" s="160" t="s">
        <v>254</v>
      </c>
      <c r="B11" s="176">
        <f t="shared" si="0"/>
        <v>1</v>
      </c>
      <c r="C11" s="164">
        <v>1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217">
        <v>0</v>
      </c>
      <c r="J11" s="328">
        <f t="shared" si="2"/>
        <v>3</v>
      </c>
      <c r="K11" s="164">
        <v>3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5">
        <v>0</v>
      </c>
    </row>
    <row r="12" spans="1:230" ht="27.95" customHeight="1" x14ac:dyDescent="0.15">
      <c r="A12" s="160" t="s">
        <v>245</v>
      </c>
      <c r="B12" s="176">
        <f t="shared" si="0"/>
        <v>2</v>
      </c>
      <c r="C12" s="164">
        <v>1</v>
      </c>
      <c r="D12" s="164">
        <v>1</v>
      </c>
      <c r="E12" s="164">
        <v>0</v>
      </c>
      <c r="F12" s="164">
        <v>0</v>
      </c>
      <c r="G12" s="164">
        <v>0</v>
      </c>
      <c r="H12" s="164">
        <v>0</v>
      </c>
      <c r="I12" s="217">
        <v>0</v>
      </c>
      <c r="J12" s="328">
        <f t="shared" si="2"/>
        <v>207</v>
      </c>
      <c r="K12" s="164">
        <v>7</v>
      </c>
      <c r="L12" s="164">
        <v>200</v>
      </c>
      <c r="M12" s="164">
        <v>0</v>
      </c>
      <c r="N12" s="164">
        <v>0</v>
      </c>
      <c r="O12" s="164">
        <v>0</v>
      </c>
      <c r="P12" s="164">
        <v>0</v>
      </c>
      <c r="Q12" s="165">
        <v>0</v>
      </c>
    </row>
    <row r="13" spans="1:230" ht="27.95" customHeight="1" x14ac:dyDescent="0.15">
      <c r="A13" s="160" t="s">
        <v>255</v>
      </c>
      <c r="B13" s="176">
        <f t="shared" si="0"/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217">
        <v>0</v>
      </c>
      <c r="J13" s="328">
        <f t="shared" si="2"/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5">
        <v>0</v>
      </c>
    </row>
    <row r="14" spans="1:230" ht="27.95" customHeight="1" x14ac:dyDescent="0.15">
      <c r="A14" s="160" t="s">
        <v>239</v>
      </c>
      <c r="B14" s="176">
        <f t="shared" si="0"/>
        <v>2</v>
      </c>
      <c r="C14" s="164">
        <v>2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217">
        <v>0</v>
      </c>
      <c r="J14" s="328">
        <f t="shared" si="2"/>
        <v>27</v>
      </c>
      <c r="K14" s="164">
        <v>27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5">
        <v>0</v>
      </c>
    </row>
    <row r="15" spans="1:230" ht="27.95" customHeight="1" x14ac:dyDescent="0.15">
      <c r="A15" s="160" t="s">
        <v>241</v>
      </c>
      <c r="B15" s="176">
        <f t="shared" si="0"/>
        <v>2</v>
      </c>
      <c r="C15" s="164">
        <v>2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217">
        <v>0</v>
      </c>
      <c r="J15" s="328">
        <f t="shared" si="2"/>
        <v>6</v>
      </c>
      <c r="K15" s="164">
        <v>6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5">
        <v>0</v>
      </c>
    </row>
    <row r="16" spans="1:230" ht="27.95" customHeight="1" x14ac:dyDescent="0.15">
      <c r="A16" s="160" t="s">
        <v>252</v>
      </c>
      <c r="B16" s="176">
        <f t="shared" si="0"/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217">
        <v>0</v>
      </c>
      <c r="J16" s="328">
        <f t="shared" si="2"/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5">
        <v>0</v>
      </c>
    </row>
    <row r="17" spans="1:17" ht="27.95" customHeight="1" x14ac:dyDescent="0.15">
      <c r="A17" s="160" t="s">
        <v>246</v>
      </c>
      <c r="B17" s="176">
        <f t="shared" si="0"/>
        <v>2</v>
      </c>
      <c r="C17" s="164">
        <v>2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217">
        <v>0</v>
      </c>
      <c r="J17" s="328">
        <f t="shared" si="2"/>
        <v>46</v>
      </c>
      <c r="K17" s="164">
        <v>46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5">
        <v>0</v>
      </c>
    </row>
    <row r="18" spans="1:17" ht="27.95" customHeight="1" x14ac:dyDescent="0.15">
      <c r="A18" s="160" t="s">
        <v>253</v>
      </c>
      <c r="B18" s="176">
        <f t="shared" si="0"/>
        <v>3</v>
      </c>
      <c r="C18" s="164">
        <v>3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217">
        <v>0</v>
      </c>
      <c r="J18" s="328">
        <f t="shared" si="2"/>
        <v>72</v>
      </c>
      <c r="K18" s="164">
        <v>72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5">
        <v>0</v>
      </c>
    </row>
    <row r="19" spans="1:17" ht="27.95" customHeight="1" x14ac:dyDescent="0.15">
      <c r="A19" s="160" t="s">
        <v>251</v>
      </c>
      <c r="B19" s="176">
        <f t="shared" si="0"/>
        <v>1</v>
      </c>
      <c r="C19" s="164">
        <v>0</v>
      </c>
      <c r="D19" s="164">
        <v>1</v>
      </c>
      <c r="E19" s="164">
        <v>0</v>
      </c>
      <c r="F19" s="164">
        <v>0</v>
      </c>
      <c r="G19" s="164">
        <v>0</v>
      </c>
      <c r="H19" s="164">
        <v>0</v>
      </c>
      <c r="I19" s="217">
        <v>0</v>
      </c>
      <c r="J19" s="328">
        <f t="shared" si="2"/>
        <v>408</v>
      </c>
      <c r="K19" s="164">
        <v>0</v>
      </c>
      <c r="L19" s="164">
        <v>408</v>
      </c>
      <c r="M19" s="164">
        <v>0</v>
      </c>
      <c r="N19" s="164">
        <v>0</v>
      </c>
      <c r="O19" s="164">
        <v>0</v>
      </c>
      <c r="P19" s="164">
        <v>0</v>
      </c>
      <c r="Q19" s="165">
        <v>0</v>
      </c>
    </row>
    <row r="20" spans="1:17" ht="27.95" customHeight="1" x14ac:dyDescent="0.15">
      <c r="A20" s="160" t="s">
        <v>242</v>
      </c>
      <c r="B20" s="176">
        <f t="shared" si="0"/>
        <v>1</v>
      </c>
      <c r="C20" s="164">
        <v>1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217">
        <v>0</v>
      </c>
      <c r="J20" s="328">
        <f t="shared" si="2"/>
        <v>4</v>
      </c>
      <c r="K20" s="164">
        <v>4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5">
        <v>0</v>
      </c>
    </row>
    <row r="21" spans="1:17" ht="27.95" customHeight="1" thickBot="1" x14ac:dyDescent="0.2">
      <c r="A21" s="172" t="s">
        <v>247</v>
      </c>
      <c r="B21" s="178">
        <f t="shared" si="0"/>
        <v>1</v>
      </c>
      <c r="C21" s="168">
        <v>0</v>
      </c>
      <c r="D21" s="168">
        <v>0</v>
      </c>
      <c r="E21" s="168">
        <v>1</v>
      </c>
      <c r="F21" s="168">
        <v>0</v>
      </c>
      <c r="G21" s="168">
        <v>0</v>
      </c>
      <c r="H21" s="168">
        <v>0</v>
      </c>
      <c r="I21" s="219">
        <v>0</v>
      </c>
      <c r="J21" s="330">
        <f>SUM(K21:Q21)</f>
        <v>680</v>
      </c>
      <c r="K21" s="168">
        <v>0</v>
      </c>
      <c r="L21" s="168">
        <v>0</v>
      </c>
      <c r="M21" s="168">
        <v>680</v>
      </c>
      <c r="N21" s="168">
        <v>0</v>
      </c>
      <c r="O21" s="168">
        <v>0</v>
      </c>
      <c r="P21" s="168">
        <v>0</v>
      </c>
      <c r="Q21" s="169">
        <v>0</v>
      </c>
    </row>
    <row r="22" spans="1:17" ht="20.25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</row>
    <row r="23" spans="1:17" ht="20.25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</row>
    <row r="24" spans="1:17" ht="20.25" x14ac:dyDescent="0.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</row>
    <row r="25" spans="1:17" ht="20.25" x14ac:dyDescent="0.1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</row>
    <row r="26" spans="1:17" ht="20.25" x14ac:dyDescent="0.1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</row>
  </sheetData>
  <mergeCells count="6">
    <mergeCell ref="J4:Q4"/>
    <mergeCell ref="A4:A5"/>
    <mergeCell ref="B4:I4"/>
    <mergeCell ref="A3:G3"/>
    <mergeCell ref="A1:M1"/>
    <mergeCell ref="A2:C2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IV21"/>
  <sheetViews>
    <sheetView showGridLines="0" zoomScale="70" zoomScaleNormal="70" workbookViewId="0">
      <selection activeCell="W6" sqref="W6"/>
    </sheetView>
  </sheetViews>
  <sheetFormatPr defaultColWidth="4.88671875" defaultRowHeight="14.25" x14ac:dyDescent="0.15"/>
  <cols>
    <col min="1" max="31" width="5.77734375" style="1" customWidth="1"/>
    <col min="32" max="32" width="4.88671875" style="1" bestFit="1" customWidth="1"/>
    <col min="33" max="33" width="8.44140625" style="1" bestFit="1" customWidth="1"/>
    <col min="34" max="34" width="12.21875" style="1" customWidth="1"/>
    <col min="35" max="256" width="4.88671875" style="1"/>
  </cols>
  <sheetData>
    <row r="1" spans="1:256" ht="39.950000000000003" customHeight="1" x14ac:dyDescent="0.15">
      <c r="A1" s="597" t="s">
        <v>319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</row>
    <row r="2" spans="1:256" ht="39.950000000000003" customHeight="1" thickBot="1" x14ac:dyDescent="0.2">
      <c r="A2" s="54" t="s">
        <v>327</v>
      </c>
      <c r="B2" s="54"/>
      <c r="C2" s="54"/>
      <c r="D2" s="54"/>
      <c r="E2" s="54"/>
      <c r="F2" s="54"/>
      <c r="G2" s="54"/>
      <c r="H2" s="53"/>
      <c r="I2" s="52"/>
      <c r="J2" s="53"/>
      <c r="K2" s="53"/>
      <c r="L2" s="53"/>
      <c r="M2" s="53"/>
      <c r="AB2" s="598" t="s">
        <v>391</v>
      </c>
      <c r="AC2" s="598"/>
      <c r="AD2" s="598"/>
      <c r="AE2" s="598"/>
      <c r="IQ2"/>
      <c r="IR2"/>
      <c r="IS2"/>
      <c r="IT2"/>
      <c r="IU2"/>
      <c r="IV2"/>
    </row>
    <row r="3" spans="1:256" ht="27.95" customHeight="1" x14ac:dyDescent="0.15">
      <c r="A3" s="594" t="s">
        <v>216</v>
      </c>
      <c r="B3" s="581" t="s">
        <v>48</v>
      </c>
      <c r="C3" s="581"/>
      <c r="D3" s="581"/>
      <c r="E3" s="581"/>
      <c r="F3" s="581"/>
      <c r="G3" s="581"/>
      <c r="H3" s="581"/>
      <c r="I3" s="581"/>
      <c r="J3" s="581"/>
      <c r="K3" s="581"/>
      <c r="L3" s="581" t="s">
        <v>45</v>
      </c>
      <c r="M3" s="581"/>
      <c r="N3" s="581"/>
      <c r="O3" s="581"/>
      <c r="P3" s="581"/>
      <c r="Q3" s="581"/>
      <c r="R3" s="581"/>
      <c r="S3" s="581"/>
      <c r="T3" s="581"/>
      <c r="U3" s="581"/>
      <c r="V3" s="581" t="s">
        <v>235</v>
      </c>
      <c r="W3" s="581"/>
      <c r="X3" s="581"/>
      <c r="Y3" s="581"/>
      <c r="Z3" s="581"/>
      <c r="AA3" s="581"/>
      <c r="AB3" s="581"/>
      <c r="AC3" s="582"/>
      <c r="AD3" s="582"/>
      <c r="AE3" s="583"/>
    </row>
    <row r="4" spans="1:256" ht="41.25" customHeight="1" x14ac:dyDescent="0.15">
      <c r="A4" s="595"/>
      <c r="B4" s="584" t="s">
        <v>235</v>
      </c>
      <c r="C4" s="585"/>
      <c r="D4" s="586" t="s">
        <v>272</v>
      </c>
      <c r="E4" s="588" t="s">
        <v>273</v>
      </c>
      <c r="F4" s="588" t="s">
        <v>274</v>
      </c>
      <c r="G4" s="588" t="s">
        <v>275</v>
      </c>
      <c r="H4" s="588" t="s">
        <v>276</v>
      </c>
      <c r="I4" s="588" t="s">
        <v>71</v>
      </c>
      <c r="J4" s="586" t="s">
        <v>297</v>
      </c>
      <c r="K4" s="579" t="s">
        <v>277</v>
      </c>
      <c r="L4" s="584" t="s">
        <v>235</v>
      </c>
      <c r="M4" s="585"/>
      <c r="N4" s="586" t="s">
        <v>272</v>
      </c>
      <c r="O4" s="588" t="s">
        <v>273</v>
      </c>
      <c r="P4" s="588" t="s">
        <v>274</v>
      </c>
      <c r="Q4" s="588" t="s">
        <v>275</v>
      </c>
      <c r="R4" s="588" t="s">
        <v>276</v>
      </c>
      <c r="S4" s="588" t="s">
        <v>71</v>
      </c>
      <c r="T4" s="586" t="s">
        <v>297</v>
      </c>
      <c r="U4" s="579" t="s">
        <v>277</v>
      </c>
      <c r="V4" s="584" t="s">
        <v>235</v>
      </c>
      <c r="W4" s="585"/>
      <c r="X4" s="586" t="s">
        <v>272</v>
      </c>
      <c r="Y4" s="588" t="s">
        <v>273</v>
      </c>
      <c r="Z4" s="588" t="s">
        <v>274</v>
      </c>
      <c r="AA4" s="588" t="s">
        <v>275</v>
      </c>
      <c r="AB4" s="592" t="s">
        <v>276</v>
      </c>
      <c r="AC4" s="599" t="s">
        <v>71</v>
      </c>
      <c r="AD4" s="590" t="s">
        <v>297</v>
      </c>
      <c r="AE4" s="577" t="s">
        <v>277</v>
      </c>
    </row>
    <row r="5" spans="1:256" ht="41.25" customHeight="1" x14ac:dyDescent="0.15">
      <c r="A5" s="596"/>
      <c r="B5" s="426" t="s">
        <v>206</v>
      </c>
      <c r="C5" s="426" t="s">
        <v>207</v>
      </c>
      <c r="D5" s="587"/>
      <c r="E5" s="589"/>
      <c r="F5" s="589"/>
      <c r="G5" s="589"/>
      <c r="H5" s="589"/>
      <c r="I5" s="589"/>
      <c r="J5" s="587"/>
      <c r="K5" s="580"/>
      <c r="L5" s="426" t="s">
        <v>206</v>
      </c>
      <c r="M5" s="426" t="s">
        <v>207</v>
      </c>
      <c r="N5" s="587"/>
      <c r="O5" s="589"/>
      <c r="P5" s="589"/>
      <c r="Q5" s="589"/>
      <c r="R5" s="589"/>
      <c r="S5" s="589"/>
      <c r="T5" s="587"/>
      <c r="U5" s="580"/>
      <c r="V5" s="426" t="s">
        <v>206</v>
      </c>
      <c r="W5" s="426" t="s">
        <v>207</v>
      </c>
      <c r="X5" s="587"/>
      <c r="Y5" s="589"/>
      <c r="Z5" s="589"/>
      <c r="AA5" s="589"/>
      <c r="AB5" s="593"/>
      <c r="AC5" s="600"/>
      <c r="AD5" s="591"/>
      <c r="AE5" s="578"/>
    </row>
    <row r="6" spans="1:256" ht="30" customHeight="1" x14ac:dyDescent="0.15">
      <c r="A6" s="133" t="s">
        <v>235</v>
      </c>
      <c r="B6" s="428">
        <f t="shared" ref="B6:AE6" si="0">SUM(B7:B21)</f>
        <v>22</v>
      </c>
      <c r="C6" s="428">
        <f t="shared" si="0"/>
        <v>956</v>
      </c>
      <c r="D6" s="428">
        <f t="shared" si="0"/>
        <v>33</v>
      </c>
      <c r="E6" s="428">
        <f t="shared" si="0"/>
        <v>30</v>
      </c>
      <c r="F6" s="428">
        <f t="shared" si="0"/>
        <v>619</v>
      </c>
      <c r="G6" s="428">
        <f t="shared" si="0"/>
        <v>0</v>
      </c>
      <c r="H6" s="428">
        <f t="shared" si="0"/>
        <v>20</v>
      </c>
      <c r="I6" s="428">
        <f t="shared" si="0"/>
        <v>0</v>
      </c>
      <c r="J6" s="428">
        <f t="shared" si="0"/>
        <v>49</v>
      </c>
      <c r="K6" s="428">
        <f t="shared" si="0"/>
        <v>205</v>
      </c>
      <c r="L6" s="428">
        <f t="shared" si="0"/>
        <v>4</v>
      </c>
      <c r="M6" s="428">
        <f t="shared" si="0"/>
        <v>648</v>
      </c>
      <c r="N6" s="428">
        <f t="shared" si="0"/>
        <v>6</v>
      </c>
      <c r="O6" s="428">
        <f t="shared" si="0"/>
        <v>0</v>
      </c>
      <c r="P6" s="428">
        <f t="shared" si="0"/>
        <v>210</v>
      </c>
      <c r="Q6" s="428">
        <f t="shared" si="0"/>
        <v>2</v>
      </c>
      <c r="R6" s="428">
        <f t="shared" si="0"/>
        <v>0</v>
      </c>
      <c r="S6" s="428">
        <f t="shared" si="0"/>
        <v>0</v>
      </c>
      <c r="T6" s="428">
        <f t="shared" si="0"/>
        <v>90</v>
      </c>
      <c r="U6" s="428">
        <f t="shared" si="0"/>
        <v>340</v>
      </c>
      <c r="V6" s="428">
        <f t="shared" si="0"/>
        <v>26</v>
      </c>
      <c r="W6" s="428">
        <f t="shared" si="0"/>
        <v>1604</v>
      </c>
      <c r="X6" s="428">
        <f t="shared" si="0"/>
        <v>39</v>
      </c>
      <c r="Y6" s="428">
        <f t="shared" si="0"/>
        <v>30</v>
      </c>
      <c r="Z6" s="428">
        <f t="shared" si="0"/>
        <v>829</v>
      </c>
      <c r="AA6" s="428">
        <f t="shared" si="0"/>
        <v>2</v>
      </c>
      <c r="AB6" s="428">
        <f t="shared" si="0"/>
        <v>20</v>
      </c>
      <c r="AC6" s="428">
        <f t="shared" si="0"/>
        <v>0</v>
      </c>
      <c r="AD6" s="428">
        <f t="shared" si="0"/>
        <v>139</v>
      </c>
      <c r="AE6" s="429">
        <f t="shared" si="0"/>
        <v>545</v>
      </c>
      <c r="AF6" s="7"/>
      <c r="AG6" s="7"/>
      <c r="AH6" s="7"/>
    </row>
    <row r="7" spans="1:256" ht="27.95" customHeight="1" x14ac:dyDescent="0.15">
      <c r="A7" s="430" t="s">
        <v>256</v>
      </c>
      <c r="B7" s="431">
        <v>4</v>
      </c>
      <c r="C7" s="432">
        <f t="shared" ref="C7:C20" si="1">SUM(D7:K7)</f>
        <v>17</v>
      </c>
      <c r="D7" s="431">
        <v>0</v>
      </c>
      <c r="E7" s="431">
        <v>0</v>
      </c>
      <c r="F7" s="431">
        <v>3</v>
      </c>
      <c r="G7" s="431">
        <v>0</v>
      </c>
      <c r="H7" s="431">
        <v>0</v>
      </c>
      <c r="I7" s="431">
        <v>0</v>
      </c>
      <c r="J7" s="431">
        <v>2</v>
      </c>
      <c r="K7" s="431">
        <v>12</v>
      </c>
      <c r="L7" s="431">
        <v>0</v>
      </c>
      <c r="M7" s="432">
        <f t="shared" ref="M7:M20" si="2">SUM(N7:U7)</f>
        <v>0</v>
      </c>
      <c r="N7" s="431">
        <v>0</v>
      </c>
      <c r="O7" s="431">
        <v>0</v>
      </c>
      <c r="P7" s="431">
        <v>0</v>
      </c>
      <c r="Q7" s="431">
        <v>0</v>
      </c>
      <c r="R7" s="431">
        <v>0</v>
      </c>
      <c r="S7" s="431">
        <v>0</v>
      </c>
      <c r="T7" s="431">
        <v>0</v>
      </c>
      <c r="U7" s="431">
        <v>0</v>
      </c>
      <c r="V7" s="432">
        <f t="shared" ref="V7:V20" si="3">SUM(B7,L7)</f>
        <v>4</v>
      </c>
      <c r="W7" s="432">
        <f t="shared" ref="W7:W20" si="4">SUM(C7,M7)</f>
        <v>17</v>
      </c>
      <c r="X7" s="432">
        <f t="shared" ref="X7:X21" si="5">SUM(D7,N7)</f>
        <v>0</v>
      </c>
      <c r="Y7" s="432">
        <f t="shared" ref="Y7:Y19" si="6">SUM(E7,O7)</f>
        <v>0</v>
      </c>
      <c r="Z7" s="432">
        <f t="shared" ref="Z7:Z19" si="7">SUM(F7,P7)</f>
        <v>3</v>
      </c>
      <c r="AA7" s="432">
        <f t="shared" ref="AA7:AA21" si="8">SUM(G7,Q7)</f>
        <v>0</v>
      </c>
      <c r="AB7" s="432">
        <f t="shared" ref="AB7:AB19" si="9">SUM(H7,R7)</f>
        <v>0</v>
      </c>
      <c r="AC7" s="432">
        <f t="shared" ref="AC7:AC19" si="10">SUM(I7,S7)</f>
        <v>0</v>
      </c>
      <c r="AD7" s="432">
        <f t="shared" ref="AD7:AD19" si="11">SUM(J7,T7)</f>
        <v>2</v>
      </c>
      <c r="AE7" s="433">
        <f t="shared" ref="AE7:AE20" si="12">SUM(K7,U7)</f>
        <v>12</v>
      </c>
      <c r="AF7" s="7"/>
      <c r="AG7" s="7"/>
      <c r="AH7" s="7"/>
    </row>
    <row r="8" spans="1:256" ht="27.95" customHeight="1" x14ac:dyDescent="0.15">
      <c r="A8" s="430" t="s">
        <v>244</v>
      </c>
      <c r="B8" s="431">
        <v>5</v>
      </c>
      <c r="C8" s="432">
        <f t="shared" si="1"/>
        <v>101</v>
      </c>
      <c r="D8" s="434">
        <v>10</v>
      </c>
      <c r="E8" s="434">
        <v>30</v>
      </c>
      <c r="F8" s="434">
        <v>15</v>
      </c>
      <c r="G8" s="434">
        <v>0</v>
      </c>
      <c r="H8" s="434">
        <v>20</v>
      </c>
      <c r="I8" s="434">
        <v>0</v>
      </c>
      <c r="J8" s="434">
        <v>20</v>
      </c>
      <c r="K8" s="434">
        <v>6</v>
      </c>
      <c r="L8" s="434">
        <v>0</v>
      </c>
      <c r="M8" s="432">
        <f t="shared" si="2"/>
        <v>10</v>
      </c>
      <c r="N8" s="434">
        <v>0</v>
      </c>
      <c r="O8" s="434">
        <v>0</v>
      </c>
      <c r="P8" s="434">
        <v>10</v>
      </c>
      <c r="Q8" s="434">
        <v>0</v>
      </c>
      <c r="R8" s="434">
        <v>0</v>
      </c>
      <c r="S8" s="434">
        <v>0</v>
      </c>
      <c r="T8" s="434">
        <v>0</v>
      </c>
      <c r="U8" s="434">
        <v>0</v>
      </c>
      <c r="V8" s="432">
        <f t="shared" si="3"/>
        <v>5</v>
      </c>
      <c r="W8" s="432">
        <f t="shared" si="4"/>
        <v>111</v>
      </c>
      <c r="X8" s="432">
        <f t="shared" si="5"/>
        <v>10</v>
      </c>
      <c r="Y8" s="432">
        <f t="shared" si="6"/>
        <v>30</v>
      </c>
      <c r="Z8" s="432">
        <f t="shared" si="7"/>
        <v>25</v>
      </c>
      <c r="AA8" s="432">
        <f t="shared" si="8"/>
        <v>0</v>
      </c>
      <c r="AB8" s="432">
        <f t="shared" si="9"/>
        <v>20</v>
      </c>
      <c r="AC8" s="432">
        <f t="shared" si="10"/>
        <v>0</v>
      </c>
      <c r="AD8" s="432">
        <f t="shared" si="11"/>
        <v>20</v>
      </c>
      <c r="AE8" s="433">
        <f t="shared" si="12"/>
        <v>6</v>
      </c>
      <c r="AF8" s="7"/>
      <c r="AG8" s="7"/>
      <c r="AH8" s="7"/>
    </row>
    <row r="9" spans="1:256" ht="27.95" customHeight="1" x14ac:dyDescent="0.15">
      <c r="A9" s="430" t="s">
        <v>257</v>
      </c>
      <c r="B9" s="434">
        <v>2</v>
      </c>
      <c r="C9" s="432">
        <f t="shared" si="1"/>
        <v>23</v>
      </c>
      <c r="D9" s="434">
        <v>1</v>
      </c>
      <c r="E9" s="434">
        <v>0</v>
      </c>
      <c r="F9" s="434">
        <v>0</v>
      </c>
      <c r="G9" s="434">
        <v>0</v>
      </c>
      <c r="H9" s="434">
        <v>0</v>
      </c>
      <c r="I9" s="434">
        <v>0</v>
      </c>
      <c r="J9" s="434">
        <v>0</v>
      </c>
      <c r="K9" s="434">
        <v>22</v>
      </c>
      <c r="L9" s="434">
        <v>0</v>
      </c>
      <c r="M9" s="432">
        <v>0</v>
      </c>
      <c r="N9" s="434">
        <v>0</v>
      </c>
      <c r="O9" s="434">
        <v>0</v>
      </c>
      <c r="P9" s="434">
        <v>0</v>
      </c>
      <c r="Q9" s="434">
        <v>0</v>
      </c>
      <c r="R9" s="434">
        <v>0</v>
      </c>
      <c r="S9" s="434">
        <v>0</v>
      </c>
      <c r="T9" s="434">
        <v>0</v>
      </c>
      <c r="U9" s="434">
        <v>0</v>
      </c>
      <c r="V9" s="432">
        <f t="shared" si="3"/>
        <v>2</v>
      </c>
      <c r="W9" s="432">
        <f t="shared" si="4"/>
        <v>23</v>
      </c>
      <c r="X9" s="432">
        <f t="shared" si="5"/>
        <v>1</v>
      </c>
      <c r="Y9" s="432">
        <f t="shared" si="6"/>
        <v>0</v>
      </c>
      <c r="Z9" s="432">
        <f t="shared" si="7"/>
        <v>0</v>
      </c>
      <c r="AA9" s="432">
        <f t="shared" si="8"/>
        <v>0</v>
      </c>
      <c r="AB9" s="432">
        <f t="shared" si="9"/>
        <v>0</v>
      </c>
      <c r="AC9" s="432">
        <f t="shared" si="10"/>
        <v>0</v>
      </c>
      <c r="AD9" s="432">
        <f t="shared" si="11"/>
        <v>0</v>
      </c>
      <c r="AE9" s="433">
        <f t="shared" si="12"/>
        <v>22</v>
      </c>
      <c r="AF9" s="7"/>
      <c r="AG9" s="7"/>
      <c r="AH9" s="7"/>
    </row>
    <row r="10" spans="1:256" ht="27.95" customHeight="1" x14ac:dyDescent="0.15">
      <c r="A10" s="430" t="s">
        <v>249</v>
      </c>
      <c r="B10" s="434">
        <v>0</v>
      </c>
      <c r="C10" s="432">
        <f t="shared" si="1"/>
        <v>0</v>
      </c>
      <c r="D10" s="434">
        <v>0</v>
      </c>
      <c r="E10" s="434">
        <v>0</v>
      </c>
      <c r="F10" s="434">
        <v>0</v>
      </c>
      <c r="G10" s="434">
        <v>0</v>
      </c>
      <c r="H10" s="434">
        <v>0</v>
      </c>
      <c r="I10" s="434">
        <v>0</v>
      </c>
      <c r="J10" s="434">
        <v>0</v>
      </c>
      <c r="K10" s="434">
        <v>0</v>
      </c>
      <c r="L10" s="434">
        <v>0</v>
      </c>
      <c r="M10" s="432">
        <f t="shared" si="2"/>
        <v>0</v>
      </c>
      <c r="N10" s="434">
        <v>0</v>
      </c>
      <c r="O10" s="434">
        <v>0</v>
      </c>
      <c r="P10" s="434">
        <v>0</v>
      </c>
      <c r="Q10" s="434">
        <v>0</v>
      </c>
      <c r="R10" s="434">
        <v>0</v>
      </c>
      <c r="S10" s="434">
        <v>0</v>
      </c>
      <c r="T10" s="434">
        <v>0</v>
      </c>
      <c r="U10" s="434">
        <v>0</v>
      </c>
      <c r="V10" s="432">
        <f t="shared" si="3"/>
        <v>0</v>
      </c>
      <c r="W10" s="432">
        <f t="shared" si="4"/>
        <v>0</v>
      </c>
      <c r="X10" s="432">
        <f t="shared" si="5"/>
        <v>0</v>
      </c>
      <c r="Y10" s="432">
        <f t="shared" si="6"/>
        <v>0</v>
      </c>
      <c r="Z10" s="432">
        <f t="shared" si="7"/>
        <v>0</v>
      </c>
      <c r="AA10" s="432">
        <f t="shared" si="8"/>
        <v>0</v>
      </c>
      <c r="AB10" s="432">
        <f t="shared" si="9"/>
        <v>0</v>
      </c>
      <c r="AC10" s="432">
        <f t="shared" si="10"/>
        <v>0</v>
      </c>
      <c r="AD10" s="432">
        <f t="shared" si="11"/>
        <v>0</v>
      </c>
      <c r="AE10" s="433">
        <f t="shared" si="12"/>
        <v>0</v>
      </c>
      <c r="AF10" s="7"/>
      <c r="AG10" s="7"/>
      <c r="AH10" s="7"/>
    </row>
    <row r="11" spans="1:256" ht="27.95" customHeight="1" x14ac:dyDescent="0.15">
      <c r="A11" s="430" t="s">
        <v>254</v>
      </c>
      <c r="B11" s="434">
        <v>1</v>
      </c>
      <c r="C11" s="432">
        <f t="shared" si="1"/>
        <v>3</v>
      </c>
      <c r="D11" s="434">
        <v>2</v>
      </c>
      <c r="E11" s="434">
        <v>0</v>
      </c>
      <c r="F11" s="434">
        <v>1</v>
      </c>
      <c r="G11" s="434">
        <v>0</v>
      </c>
      <c r="H11" s="434">
        <v>0</v>
      </c>
      <c r="I11" s="434">
        <v>0</v>
      </c>
      <c r="J11" s="434">
        <v>0</v>
      </c>
      <c r="K11" s="434">
        <v>0</v>
      </c>
      <c r="L11" s="434">
        <v>0</v>
      </c>
      <c r="M11" s="432">
        <f t="shared" si="2"/>
        <v>0</v>
      </c>
      <c r="N11" s="434">
        <v>0</v>
      </c>
      <c r="O11" s="434">
        <v>0</v>
      </c>
      <c r="P11" s="434">
        <v>0</v>
      </c>
      <c r="Q11" s="434">
        <v>0</v>
      </c>
      <c r="R11" s="434">
        <v>0</v>
      </c>
      <c r="S11" s="434">
        <v>0</v>
      </c>
      <c r="T11" s="434">
        <v>0</v>
      </c>
      <c r="U11" s="434">
        <v>0</v>
      </c>
      <c r="V11" s="432">
        <f t="shared" si="3"/>
        <v>1</v>
      </c>
      <c r="W11" s="432">
        <f t="shared" si="4"/>
        <v>3</v>
      </c>
      <c r="X11" s="432">
        <f t="shared" si="5"/>
        <v>2</v>
      </c>
      <c r="Y11" s="432">
        <f t="shared" si="6"/>
        <v>0</v>
      </c>
      <c r="Z11" s="432">
        <f t="shared" si="7"/>
        <v>1</v>
      </c>
      <c r="AA11" s="432">
        <f t="shared" si="8"/>
        <v>0</v>
      </c>
      <c r="AB11" s="432">
        <f t="shared" si="9"/>
        <v>0</v>
      </c>
      <c r="AC11" s="432">
        <f t="shared" si="10"/>
        <v>0</v>
      </c>
      <c r="AD11" s="432">
        <f t="shared" si="11"/>
        <v>0</v>
      </c>
      <c r="AE11" s="433">
        <f t="shared" si="12"/>
        <v>0</v>
      </c>
      <c r="AF11" s="7"/>
      <c r="AG11" s="7"/>
      <c r="AH11" s="7"/>
    </row>
    <row r="12" spans="1:256" ht="27.95" customHeight="1" x14ac:dyDescent="0.15">
      <c r="A12" s="430" t="s">
        <v>245</v>
      </c>
      <c r="B12" s="434">
        <v>1</v>
      </c>
      <c r="C12" s="432">
        <f t="shared" si="1"/>
        <v>7</v>
      </c>
      <c r="D12" s="434">
        <v>0</v>
      </c>
      <c r="E12" s="434">
        <v>0</v>
      </c>
      <c r="F12" s="434">
        <v>0</v>
      </c>
      <c r="G12" s="434">
        <v>0</v>
      </c>
      <c r="H12" s="434">
        <v>0</v>
      </c>
      <c r="I12" s="434">
        <v>0</v>
      </c>
      <c r="J12" s="434">
        <v>0</v>
      </c>
      <c r="K12" s="434">
        <v>7</v>
      </c>
      <c r="L12" s="434">
        <v>1</v>
      </c>
      <c r="M12" s="432">
        <f t="shared" si="2"/>
        <v>200</v>
      </c>
      <c r="N12" s="434">
        <v>0</v>
      </c>
      <c r="O12" s="434">
        <v>0</v>
      </c>
      <c r="P12" s="434">
        <v>0</v>
      </c>
      <c r="Q12" s="434">
        <v>0</v>
      </c>
      <c r="R12" s="434">
        <v>0</v>
      </c>
      <c r="S12" s="434">
        <v>0</v>
      </c>
      <c r="T12" s="434">
        <v>0</v>
      </c>
      <c r="U12" s="434">
        <v>200</v>
      </c>
      <c r="V12" s="432">
        <f t="shared" si="3"/>
        <v>2</v>
      </c>
      <c r="W12" s="432">
        <f t="shared" si="4"/>
        <v>207</v>
      </c>
      <c r="X12" s="432">
        <f t="shared" si="5"/>
        <v>0</v>
      </c>
      <c r="Y12" s="432">
        <f t="shared" si="6"/>
        <v>0</v>
      </c>
      <c r="Z12" s="432">
        <f t="shared" si="7"/>
        <v>0</v>
      </c>
      <c r="AA12" s="432">
        <f t="shared" si="8"/>
        <v>0</v>
      </c>
      <c r="AB12" s="432">
        <f t="shared" si="9"/>
        <v>0</v>
      </c>
      <c r="AC12" s="432">
        <f t="shared" si="10"/>
        <v>0</v>
      </c>
      <c r="AD12" s="432">
        <f t="shared" si="11"/>
        <v>0</v>
      </c>
      <c r="AE12" s="433">
        <f t="shared" si="12"/>
        <v>207</v>
      </c>
      <c r="AF12" s="7"/>
      <c r="AG12" s="7"/>
      <c r="AH12" s="7"/>
    </row>
    <row r="13" spans="1:256" ht="27.95" customHeight="1" x14ac:dyDescent="0.15">
      <c r="A13" s="430" t="s">
        <v>255</v>
      </c>
      <c r="B13" s="434">
        <v>0</v>
      </c>
      <c r="C13" s="432">
        <f t="shared" si="1"/>
        <v>0</v>
      </c>
      <c r="D13" s="434">
        <v>0</v>
      </c>
      <c r="E13" s="434">
        <v>0</v>
      </c>
      <c r="F13" s="434">
        <v>0</v>
      </c>
      <c r="G13" s="434">
        <v>0</v>
      </c>
      <c r="H13" s="434">
        <v>0</v>
      </c>
      <c r="I13" s="434">
        <v>0</v>
      </c>
      <c r="J13" s="434">
        <v>0</v>
      </c>
      <c r="K13" s="434">
        <v>0</v>
      </c>
      <c r="L13" s="434">
        <v>0</v>
      </c>
      <c r="M13" s="432">
        <f t="shared" si="2"/>
        <v>0</v>
      </c>
      <c r="N13" s="434">
        <v>0</v>
      </c>
      <c r="O13" s="434">
        <v>0</v>
      </c>
      <c r="P13" s="434">
        <v>0</v>
      </c>
      <c r="Q13" s="434">
        <v>0</v>
      </c>
      <c r="R13" s="434">
        <v>0</v>
      </c>
      <c r="S13" s="434">
        <v>0</v>
      </c>
      <c r="T13" s="434">
        <v>0</v>
      </c>
      <c r="U13" s="434">
        <v>0</v>
      </c>
      <c r="V13" s="432">
        <f t="shared" si="3"/>
        <v>0</v>
      </c>
      <c r="W13" s="432">
        <f t="shared" si="4"/>
        <v>0</v>
      </c>
      <c r="X13" s="432">
        <f t="shared" si="5"/>
        <v>0</v>
      </c>
      <c r="Y13" s="432">
        <f t="shared" si="6"/>
        <v>0</v>
      </c>
      <c r="Z13" s="432">
        <f t="shared" si="7"/>
        <v>0</v>
      </c>
      <c r="AA13" s="432">
        <f t="shared" si="8"/>
        <v>0</v>
      </c>
      <c r="AB13" s="432">
        <f t="shared" si="9"/>
        <v>0</v>
      </c>
      <c r="AC13" s="432">
        <f t="shared" si="10"/>
        <v>0</v>
      </c>
      <c r="AD13" s="432">
        <f t="shared" si="11"/>
        <v>0</v>
      </c>
      <c r="AE13" s="433">
        <f t="shared" si="12"/>
        <v>0</v>
      </c>
      <c r="AF13" s="7"/>
      <c r="AG13" s="7"/>
      <c r="AH13" s="7"/>
    </row>
    <row r="14" spans="1:256" ht="27.95" customHeight="1" x14ac:dyDescent="0.15">
      <c r="A14" s="430" t="s">
        <v>239</v>
      </c>
      <c r="B14" s="434">
        <v>2</v>
      </c>
      <c r="C14" s="432">
        <f t="shared" si="1"/>
        <v>27</v>
      </c>
      <c r="D14" s="434">
        <v>0</v>
      </c>
      <c r="E14" s="434">
        <v>0</v>
      </c>
      <c r="F14" s="434">
        <v>0</v>
      </c>
      <c r="G14" s="434">
        <v>0</v>
      </c>
      <c r="H14" s="434">
        <v>0</v>
      </c>
      <c r="I14" s="434">
        <v>0</v>
      </c>
      <c r="J14" s="434">
        <v>27</v>
      </c>
      <c r="K14" s="434">
        <v>0</v>
      </c>
      <c r="L14" s="434">
        <v>0</v>
      </c>
      <c r="M14" s="432">
        <f t="shared" si="2"/>
        <v>0</v>
      </c>
      <c r="N14" s="434">
        <v>0</v>
      </c>
      <c r="O14" s="434">
        <v>0</v>
      </c>
      <c r="P14" s="434">
        <v>0</v>
      </c>
      <c r="Q14" s="434">
        <v>0</v>
      </c>
      <c r="R14" s="434">
        <v>0</v>
      </c>
      <c r="S14" s="434">
        <v>0</v>
      </c>
      <c r="T14" s="434">
        <v>0</v>
      </c>
      <c r="U14" s="434">
        <v>0</v>
      </c>
      <c r="V14" s="432">
        <f t="shared" si="3"/>
        <v>2</v>
      </c>
      <c r="W14" s="432">
        <f t="shared" si="4"/>
        <v>27</v>
      </c>
      <c r="X14" s="432">
        <f t="shared" si="5"/>
        <v>0</v>
      </c>
      <c r="Y14" s="432">
        <f t="shared" si="6"/>
        <v>0</v>
      </c>
      <c r="Z14" s="432">
        <f t="shared" si="7"/>
        <v>0</v>
      </c>
      <c r="AA14" s="432">
        <f t="shared" si="8"/>
        <v>0</v>
      </c>
      <c r="AB14" s="432">
        <f t="shared" si="9"/>
        <v>0</v>
      </c>
      <c r="AC14" s="432">
        <f t="shared" si="10"/>
        <v>0</v>
      </c>
      <c r="AD14" s="432">
        <f t="shared" si="11"/>
        <v>27</v>
      </c>
      <c r="AE14" s="433">
        <f t="shared" si="12"/>
        <v>0</v>
      </c>
      <c r="AF14" s="7"/>
      <c r="AG14" s="7"/>
      <c r="AH14" s="7"/>
    </row>
    <row r="15" spans="1:256" ht="27.95" customHeight="1" x14ac:dyDescent="0.15">
      <c r="A15" s="430" t="s">
        <v>241</v>
      </c>
      <c r="B15" s="434">
        <v>2</v>
      </c>
      <c r="C15" s="432">
        <f t="shared" si="1"/>
        <v>6</v>
      </c>
      <c r="D15" s="434">
        <v>0</v>
      </c>
      <c r="E15" s="434">
        <v>0</v>
      </c>
      <c r="F15" s="434">
        <v>0</v>
      </c>
      <c r="G15" s="434">
        <v>0</v>
      </c>
      <c r="H15" s="434">
        <v>0</v>
      </c>
      <c r="I15" s="434">
        <v>0</v>
      </c>
      <c r="J15" s="434">
        <v>0</v>
      </c>
      <c r="K15" s="434">
        <v>6</v>
      </c>
      <c r="L15" s="434">
        <v>0</v>
      </c>
      <c r="M15" s="432">
        <v>0</v>
      </c>
      <c r="N15" s="434">
        <v>0</v>
      </c>
      <c r="O15" s="434">
        <v>0</v>
      </c>
      <c r="P15" s="434">
        <v>0</v>
      </c>
      <c r="Q15" s="434">
        <v>0</v>
      </c>
      <c r="R15" s="434">
        <v>0</v>
      </c>
      <c r="S15" s="434">
        <v>0</v>
      </c>
      <c r="T15" s="434">
        <v>0</v>
      </c>
      <c r="U15" s="434">
        <v>0</v>
      </c>
      <c r="V15" s="432">
        <f t="shared" si="3"/>
        <v>2</v>
      </c>
      <c r="W15" s="432">
        <f t="shared" si="4"/>
        <v>6</v>
      </c>
      <c r="X15" s="432">
        <f t="shared" si="5"/>
        <v>0</v>
      </c>
      <c r="Y15" s="432">
        <f t="shared" si="6"/>
        <v>0</v>
      </c>
      <c r="Z15" s="432">
        <f t="shared" si="7"/>
        <v>0</v>
      </c>
      <c r="AA15" s="432">
        <f t="shared" si="8"/>
        <v>0</v>
      </c>
      <c r="AB15" s="432">
        <f t="shared" si="9"/>
        <v>0</v>
      </c>
      <c r="AC15" s="432">
        <f t="shared" si="10"/>
        <v>0</v>
      </c>
      <c r="AD15" s="432">
        <f t="shared" si="11"/>
        <v>0</v>
      </c>
      <c r="AE15" s="433">
        <f t="shared" si="12"/>
        <v>6</v>
      </c>
      <c r="AF15" s="7"/>
      <c r="AG15" s="7"/>
      <c r="AH15" s="7"/>
    </row>
    <row r="16" spans="1:256" ht="27.95" customHeight="1" x14ac:dyDescent="0.15">
      <c r="A16" s="430" t="s">
        <v>252</v>
      </c>
      <c r="B16" s="434">
        <v>0</v>
      </c>
      <c r="C16" s="432">
        <f t="shared" si="1"/>
        <v>0</v>
      </c>
      <c r="D16" s="434">
        <v>0</v>
      </c>
      <c r="E16" s="434">
        <v>0</v>
      </c>
      <c r="F16" s="434">
        <v>0</v>
      </c>
      <c r="G16" s="434">
        <v>0</v>
      </c>
      <c r="H16" s="434">
        <v>0</v>
      </c>
      <c r="I16" s="434">
        <v>0</v>
      </c>
      <c r="J16" s="434">
        <v>0</v>
      </c>
      <c r="K16" s="434">
        <v>0</v>
      </c>
      <c r="L16" s="435">
        <v>0</v>
      </c>
      <c r="M16" s="432">
        <f t="shared" si="2"/>
        <v>0</v>
      </c>
      <c r="N16" s="434">
        <v>0</v>
      </c>
      <c r="O16" s="434">
        <v>0</v>
      </c>
      <c r="P16" s="434">
        <v>0</v>
      </c>
      <c r="Q16" s="434">
        <v>0</v>
      </c>
      <c r="R16" s="434">
        <v>0</v>
      </c>
      <c r="S16" s="434">
        <v>0</v>
      </c>
      <c r="T16" s="434">
        <v>0</v>
      </c>
      <c r="U16" s="434">
        <v>0</v>
      </c>
      <c r="V16" s="432">
        <f t="shared" si="3"/>
        <v>0</v>
      </c>
      <c r="W16" s="432">
        <f t="shared" si="4"/>
        <v>0</v>
      </c>
      <c r="X16" s="432">
        <f t="shared" si="5"/>
        <v>0</v>
      </c>
      <c r="Y16" s="432">
        <f t="shared" si="6"/>
        <v>0</v>
      </c>
      <c r="Z16" s="432">
        <f t="shared" si="7"/>
        <v>0</v>
      </c>
      <c r="AA16" s="432">
        <f t="shared" si="8"/>
        <v>0</v>
      </c>
      <c r="AB16" s="432">
        <f t="shared" si="9"/>
        <v>0</v>
      </c>
      <c r="AC16" s="432">
        <f t="shared" si="10"/>
        <v>0</v>
      </c>
      <c r="AD16" s="432">
        <f t="shared" si="11"/>
        <v>0</v>
      </c>
      <c r="AE16" s="433">
        <f t="shared" si="12"/>
        <v>0</v>
      </c>
      <c r="AF16" s="7"/>
      <c r="AG16" s="7"/>
      <c r="AH16" s="7"/>
    </row>
    <row r="17" spans="1:34" ht="27.95" customHeight="1" x14ac:dyDescent="0.15">
      <c r="A17" s="430" t="s">
        <v>246</v>
      </c>
      <c r="B17" s="434">
        <v>2</v>
      </c>
      <c r="C17" s="432">
        <f t="shared" si="1"/>
        <v>46</v>
      </c>
      <c r="D17" s="434">
        <v>0</v>
      </c>
      <c r="E17" s="434">
        <v>0</v>
      </c>
      <c r="F17" s="434">
        <v>0</v>
      </c>
      <c r="G17" s="434">
        <v>0</v>
      </c>
      <c r="H17" s="434">
        <v>0</v>
      </c>
      <c r="I17" s="434">
        <v>0</v>
      </c>
      <c r="J17" s="434">
        <v>0</v>
      </c>
      <c r="K17" s="434">
        <v>46</v>
      </c>
      <c r="L17" s="434">
        <v>0</v>
      </c>
      <c r="M17" s="432">
        <v>0</v>
      </c>
      <c r="N17" s="434">
        <v>0</v>
      </c>
      <c r="O17" s="434">
        <v>0</v>
      </c>
      <c r="P17" s="434">
        <v>0</v>
      </c>
      <c r="Q17" s="434">
        <v>0</v>
      </c>
      <c r="R17" s="434">
        <v>0</v>
      </c>
      <c r="S17" s="434">
        <v>0</v>
      </c>
      <c r="T17" s="434">
        <v>0</v>
      </c>
      <c r="U17" s="434">
        <v>0</v>
      </c>
      <c r="V17" s="432">
        <f t="shared" si="3"/>
        <v>2</v>
      </c>
      <c r="W17" s="432">
        <f t="shared" si="4"/>
        <v>46</v>
      </c>
      <c r="X17" s="432">
        <f t="shared" si="5"/>
        <v>0</v>
      </c>
      <c r="Y17" s="432">
        <f t="shared" si="6"/>
        <v>0</v>
      </c>
      <c r="Z17" s="432">
        <f t="shared" si="7"/>
        <v>0</v>
      </c>
      <c r="AA17" s="432">
        <f t="shared" si="8"/>
        <v>0</v>
      </c>
      <c r="AB17" s="432">
        <f t="shared" si="9"/>
        <v>0</v>
      </c>
      <c r="AC17" s="432">
        <f t="shared" si="10"/>
        <v>0</v>
      </c>
      <c r="AD17" s="432">
        <f t="shared" si="11"/>
        <v>0</v>
      </c>
      <c r="AE17" s="433">
        <f t="shared" si="12"/>
        <v>46</v>
      </c>
      <c r="AF17" s="7"/>
      <c r="AG17" s="7"/>
      <c r="AH17" s="7"/>
    </row>
    <row r="18" spans="1:34" ht="27.95" customHeight="1" x14ac:dyDescent="0.15">
      <c r="A18" s="430" t="s">
        <v>253</v>
      </c>
      <c r="B18" s="434">
        <v>2</v>
      </c>
      <c r="C18" s="432">
        <f t="shared" si="1"/>
        <v>42</v>
      </c>
      <c r="D18" s="434">
        <v>20</v>
      </c>
      <c r="E18" s="434">
        <v>0</v>
      </c>
      <c r="F18" s="434">
        <v>0</v>
      </c>
      <c r="G18" s="434">
        <v>0</v>
      </c>
      <c r="H18" s="434">
        <v>0</v>
      </c>
      <c r="I18" s="434">
        <v>0</v>
      </c>
      <c r="J18" s="434">
        <v>0</v>
      </c>
      <c r="K18" s="434">
        <v>22</v>
      </c>
      <c r="L18" s="434">
        <v>1</v>
      </c>
      <c r="M18" s="432">
        <f t="shared" si="2"/>
        <v>30</v>
      </c>
      <c r="N18" s="434">
        <v>0</v>
      </c>
      <c r="O18" s="434">
        <v>0</v>
      </c>
      <c r="P18" s="434">
        <v>0</v>
      </c>
      <c r="Q18" s="434">
        <v>0</v>
      </c>
      <c r="R18" s="434">
        <v>0</v>
      </c>
      <c r="S18" s="434">
        <v>0</v>
      </c>
      <c r="T18" s="434">
        <v>10</v>
      </c>
      <c r="U18" s="434">
        <v>20</v>
      </c>
      <c r="V18" s="432">
        <f t="shared" si="3"/>
        <v>3</v>
      </c>
      <c r="W18" s="432">
        <f t="shared" si="4"/>
        <v>72</v>
      </c>
      <c r="X18" s="432">
        <f t="shared" si="5"/>
        <v>20</v>
      </c>
      <c r="Y18" s="432">
        <f t="shared" si="6"/>
        <v>0</v>
      </c>
      <c r="Z18" s="432">
        <f t="shared" si="7"/>
        <v>0</v>
      </c>
      <c r="AA18" s="432">
        <f t="shared" si="8"/>
        <v>0</v>
      </c>
      <c r="AB18" s="432">
        <f t="shared" si="9"/>
        <v>0</v>
      </c>
      <c r="AC18" s="432">
        <f t="shared" si="10"/>
        <v>0</v>
      </c>
      <c r="AD18" s="432">
        <f t="shared" si="11"/>
        <v>10</v>
      </c>
      <c r="AE18" s="433">
        <f t="shared" si="12"/>
        <v>42</v>
      </c>
      <c r="AF18" s="7"/>
      <c r="AG18" s="7"/>
      <c r="AH18" s="7"/>
    </row>
    <row r="19" spans="1:34" ht="27.95" customHeight="1" x14ac:dyDescent="0.15">
      <c r="A19" s="430" t="s">
        <v>251</v>
      </c>
      <c r="B19" s="434">
        <v>0</v>
      </c>
      <c r="C19" s="432">
        <f t="shared" si="1"/>
        <v>0</v>
      </c>
      <c r="D19" s="434">
        <v>0</v>
      </c>
      <c r="E19" s="434">
        <v>0</v>
      </c>
      <c r="F19" s="434">
        <v>0</v>
      </c>
      <c r="G19" s="434">
        <v>0</v>
      </c>
      <c r="H19" s="434">
        <v>0</v>
      </c>
      <c r="I19" s="434">
        <v>0</v>
      </c>
      <c r="J19" s="434">
        <v>0</v>
      </c>
      <c r="K19" s="434">
        <v>0</v>
      </c>
      <c r="L19" s="434">
        <v>1</v>
      </c>
      <c r="M19" s="432">
        <f t="shared" si="2"/>
        <v>408</v>
      </c>
      <c r="N19" s="434">
        <v>6</v>
      </c>
      <c r="O19" s="434">
        <v>0</v>
      </c>
      <c r="P19" s="434">
        <v>200</v>
      </c>
      <c r="Q19" s="434">
        <v>2</v>
      </c>
      <c r="R19" s="434">
        <v>0</v>
      </c>
      <c r="S19" s="434">
        <v>0</v>
      </c>
      <c r="T19" s="434">
        <v>80</v>
      </c>
      <c r="U19" s="434">
        <v>120</v>
      </c>
      <c r="V19" s="432">
        <f t="shared" si="3"/>
        <v>1</v>
      </c>
      <c r="W19" s="432">
        <f t="shared" si="4"/>
        <v>408</v>
      </c>
      <c r="X19" s="432">
        <f t="shared" si="5"/>
        <v>6</v>
      </c>
      <c r="Y19" s="432">
        <f t="shared" si="6"/>
        <v>0</v>
      </c>
      <c r="Z19" s="432">
        <f t="shared" si="7"/>
        <v>200</v>
      </c>
      <c r="AA19" s="432">
        <f t="shared" si="8"/>
        <v>2</v>
      </c>
      <c r="AB19" s="432">
        <f t="shared" si="9"/>
        <v>0</v>
      </c>
      <c r="AC19" s="432">
        <f t="shared" si="10"/>
        <v>0</v>
      </c>
      <c r="AD19" s="432">
        <f t="shared" si="11"/>
        <v>80</v>
      </c>
      <c r="AE19" s="433">
        <f t="shared" si="12"/>
        <v>120</v>
      </c>
      <c r="AF19" s="7"/>
      <c r="AG19" s="7"/>
      <c r="AH19" s="7"/>
    </row>
    <row r="20" spans="1:34" ht="27.95" customHeight="1" x14ac:dyDescent="0.15">
      <c r="A20" s="430" t="s">
        <v>242</v>
      </c>
      <c r="B20" s="434">
        <v>0</v>
      </c>
      <c r="C20" s="432">
        <f t="shared" si="1"/>
        <v>4</v>
      </c>
      <c r="D20" s="434">
        <v>0</v>
      </c>
      <c r="E20" s="434">
        <v>0</v>
      </c>
      <c r="F20" s="434">
        <v>0</v>
      </c>
      <c r="G20" s="434">
        <v>0</v>
      </c>
      <c r="H20" s="434">
        <v>0</v>
      </c>
      <c r="I20" s="434">
        <v>0</v>
      </c>
      <c r="J20" s="434">
        <v>0</v>
      </c>
      <c r="K20" s="434">
        <v>4</v>
      </c>
      <c r="L20" s="434">
        <v>1</v>
      </c>
      <c r="M20" s="432">
        <f t="shared" si="2"/>
        <v>0</v>
      </c>
      <c r="N20" s="434">
        <v>0</v>
      </c>
      <c r="O20" s="434">
        <v>0</v>
      </c>
      <c r="P20" s="434">
        <v>0</v>
      </c>
      <c r="Q20" s="434">
        <v>0</v>
      </c>
      <c r="R20" s="434">
        <v>0</v>
      </c>
      <c r="S20" s="434">
        <v>0</v>
      </c>
      <c r="T20" s="434">
        <v>0</v>
      </c>
      <c r="U20" s="434">
        <v>0</v>
      </c>
      <c r="V20" s="432">
        <f t="shared" si="3"/>
        <v>1</v>
      </c>
      <c r="W20" s="432">
        <f t="shared" si="4"/>
        <v>4</v>
      </c>
      <c r="X20" s="432">
        <f t="shared" si="5"/>
        <v>0</v>
      </c>
      <c r="Y20" s="432">
        <v>0</v>
      </c>
      <c r="Z20" s="432">
        <v>0</v>
      </c>
      <c r="AA20" s="432">
        <f t="shared" si="8"/>
        <v>0</v>
      </c>
      <c r="AB20" s="432">
        <v>0</v>
      </c>
      <c r="AC20" s="432">
        <v>0</v>
      </c>
      <c r="AD20" s="432">
        <v>0</v>
      </c>
      <c r="AE20" s="433">
        <f t="shared" si="12"/>
        <v>4</v>
      </c>
      <c r="AF20" s="7"/>
      <c r="AG20" s="7"/>
      <c r="AH20" s="7"/>
    </row>
    <row r="21" spans="1:34" ht="27.95" customHeight="1" x14ac:dyDescent="0.15">
      <c r="A21" s="436" t="s">
        <v>247</v>
      </c>
      <c r="B21" s="437">
        <v>1</v>
      </c>
      <c r="C21" s="438">
        <f>SUM(D21:K21)</f>
        <v>680</v>
      </c>
      <c r="D21" s="437">
        <v>0</v>
      </c>
      <c r="E21" s="437">
        <v>0</v>
      </c>
      <c r="F21" s="437">
        <v>600</v>
      </c>
      <c r="G21" s="437">
        <v>0</v>
      </c>
      <c r="H21" s="437">
        <v>0</v>
      </c>
      <c r="I21" s="437">
        <v>0</v>
      </c>
      <c r="J21" s="437">
        <v>0</v>
      </c>
      <c r="K21" s="437">
        <v>80</v>
      </c>
      <c r="L21" s="437">
        <v>0</v>
      </c>
      <c r="M21" s="438">
        <f>SUM(N21:U21)</f>
        <v>0</v>
      </c>
      <c r="N21" s="437">
        <v>0</v>
      </c>
      <c r="O21" s="437">
        <v>0</v>
      </c>
      <c r="P21" s="437">
        <v>0</v>
      </c>
      <c r="Q21" s="437">
        <v>0</v>
      </c>
      <c r="R21" s="437">
        <v>0</v>
      </c>
      <c r="S21" s="437">
        <v>0</v>
      </c>
      <c r="T21" s="437">
        <v>0</v>
      </c>
      <c r="U21" s="437">
        <v>0</v>
      </c>
      <c r="V21" s="438">
        <f>SUM(B21,L21)</f>
        <v>1</v>
      </c>
      <c r="W21" s="438">
        <f>SUM(C21,M21)</f>
        <v>680</v>
      </c>
      <c r="X21" s="438">
        <f t="shared" si="5"/>
        <v>0</v>
      </c>
      <c r="Y21" s="438">
        <f>SUM(E21,O21)</f>
        <v>0</v>
      </c>
      <c r="Z21" s="438">
        <f>SUM(F21,P21)</f>
        <v>600</v>
      </c>
      <c r="AA21" s="438">
        <f t="shared" si="8"/>
        <v>0</v>
      </c>
      <c r="AB21" s="438">
        <f>SUM(H21,R21)</f>
        <v>0</v>
      </c>
      <c r="AC21" s="438">
        <f>SUM(I21,S21)</f>
        <v>0</v>
      </c>
      <c r="AD21" s="438">
        <f>SUM(J21,T21)</f>
        <v>0</v>
      </c>
      <c r="AE21" s="439">
        <f>SUM(K21,U21)</f>
        <v>80</v>
      </c>
      <c r="AF21" s="7"/>
      <c r="AG21" s="7"/>
      <c r="AH21" s="7"/>
    </row>
  </sheetData>
  <mergeCells count="33">
    <mergeCell ref="G4:G5"/>
    <mergeCell ref="H4:H5"/>
    <mergeCell ref="J4:J5"/>
    <mergeCell ref="B4:C4"/>
    <mergeCell ref="D4:D5"/>
    <mergeCell ref="E4:E5"/>
    <mergeCell ref="F4:F5"/>
    <mergeCell ref="A3:A5"/>
    <mergeCell ref="A1:AE1"/>
    <mergeCell ref="AB2:AE2"/>
    <mergeCell ref="AC4:AC5"/>
    <mergeCell ref="K4:K5"/>
    <mergeCell ref="S4:S5"/>
    <mergeCell ref="T4:T5"/>
    <mergeCell ref="L3:U3"/>
    <mergeCell ref="O4:O5"/>
    <mergeCell ref="B3:K3"/>
    <mergeCell ref="P4:P5"/>
    <mergeCell ref="Q4:Q5"/>
    <mergeCell ref="R4:R5"/>
    <mergeCell ref="I4:I5"/>
    <mergeCell ref="L4:M4"/>
    <mergeCell ref="N4:N5"/>
    <mergeCell ref="AE4:AE5"/>
    <mergeCell ref="U4:U5"/>
    <mergeCell ref="V3:AE3"/>
    <mergeCell ref="V4:W4"/>
    <mergeCell ref="X4:X5"/>
    <mergeCell ref="Y4:Y5"/>
    <mergeCell ref="Z4:Z5"/>
    <mergeCell ref="AD4:AD5"/>
    <mergeCell ref="AA4:AA5"/>
    <mergeCell ref="AB4:AB5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1"/>
  <dimension ref="A1:IA274"/>
  <sheetViews>
    <sheetView showGridLines="0" zoomScale="70" zoomScaleNormal="70" workbookViewId="0">
      <selection activeCell="H13" sqref="H13"/>
    </sheetView>
  </sheetViews>
  <sheetFormatPr defaultColWidth="9.109375" defaultRowHeight="14.25" x14ac:dyDescent="0.15"/>
  <cols>
    <col min="1" max="20" width="16" style="1" customWidth="1"/>
    <col min="21" max="235" width="9.109375" style="1"/>
  </cols>
  <sheetData>
    <row r="1" spans="1:17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1:17" ht="39.950000000000003" customHeight="1" x14ac:dyDescent="0.15">
      <c r="A2" s="489" t="s">
        <v>328</v>
      </c>
      <c r="B2" s="489"/>
      <c r="C2" s="489"/>
      <c r="D2" s="51"/>
    </row>
    <row r="3" spans="1:17" ht="39.950000000000003" customHeight="1" x14ac:dyDescent="0.25">
      <c r="A3" s="496" t="s">
        <v>258</v>
      </c>
      <c r="B3" s="496"/>
      <c r="C3" s="496"/>
      <c r="D3" s="496"/>
      <c r="E3" s="496"/>
      <c r="F3" s="496"/>
      <c r="G3" s="171"/>
      <c r="H3" s="171"/>
      <c r="I3" s="182"/>
      <c r="J3" s="171"/>
      <c r="K3" s="171"/>
      <c r="L3" s="171"/>
      <c r="M3" s="171"/>
      <c r="N3" s="171"/>
      <c r="O3" s="171"/>
      <c r="P3" s="171"/>
      <c r="Q3" s="171"/>
    </row>
    <row r="4" spans="1:17" ht="30" customHeight="1" x14ac:dyDescent="0.15">
      <c r="A4" s="502" t="s">
        <v>216</v>
      </c>
      <c r="B4" s="500" t="s">
        <v>19</v>
      </c>
      <c r="C4" s="500"/>
      <c r="D4" s="500"/>
      <c r="E4" s="500"/>
      <c r="F4" s="500"/>
      <c r="G4" s="500"/>
      <c r="H4" s="500"/>
      <c r="I4" s="500"/>
      <c r="J4" s="512" t="s">
        <v>177</v>
      </c>
      <c r="K4" s="512"/>
      <c r="L4" s="512"/>
      <c r="M4" s="512"/>
      <c r="N4" s="512"/>
      <c r="O4" s="512"/>
      <c r="P4" s="512"/>
      <c r="Q4" s="548"/>
    </row>
    <row r="5" spans="1:17" ht="45.95" customHeight="1" x14ac:dyDescent="0.15">
      <c r="A5" s="503"/>
      <c r="B5" s="174" t="s">
        <v>234</v>
      </c>
      <c r="C5" s="174" t="s">
        <v>190</v>
      </c>
      <c r="D5" s="174" t="s">
        <v>87</v>
      </c>
      <c r="E5" s="322" t="s">
        <v>77</v>
      </c>
      <c r="F5" s="322" t="s">
        <v>135</v>
      </c>
      <c r="G5" s="322" t="s">
        <v>133</v>
      </c>
      <c r="H5" s="322" t="s">
        <v>134</v>
      </c>
      <c r="I5" s="322" t="s">
        <v>114</v>
      </c>
      <c r="J5" s="440" t="s">
        <v>234</v>
      </c>
      <c r="K5" s="174" t="s">
        <v>190</v>
      </c>
      <c r="L5" s="174" t="s">
        <v>87</v>
      </c>
      <c r="M5" s="322" t="s">
        <v>77</v>
      </c>
      <c r="N5" s="322" t="s">
        <v>135</v>
      </c>
      <c r="O5" s="322" t="s">
        <v>133</v>
      </c>
      <c r="P5" s="322" t="s">
        <v>134</v>
      </c>
      <c r="Q5" s="353" t="s">
        <v>114</v>
      </c>
    </row>
    <row r="6" spans="1:17" ht="30" customHeight="1" x14ac:dyDescent="0.15">
      <c r="A6" s="157" t="s">
        <v>235</v>
      </c>
      <c r="B6" s="158">
        <f t="shared" ref="B6:B21" si="0">SUM(C6:I6)</f>
        <v>5</v>
      </c>
      <c r="C6" s="158">
        <f t="shared" ref="C6:I6" si="1">SUM(C7:C21)</f>
        <v>5</v>
      </c>
      <c r="D6" s="158">
        <f t="shared" si="1"/>
        <v>0</v>
      </c>
      <c r="E6" s="158">
        <f t="shared" si="1"/>
        <v>0</v>
      </c>
      <c r="F6" s="158">
        <f t="shared" si="1"/>
        <v>0</v>
      </c>
      <c r="G6" s="158">
        <f t="shared" si="1"/>
        <v>0</v>
      </c>
      <c r="H6" s="158">
        <f t="shared" si="1"/>
        <v>0</v>
      </c>
      <c r="I6" s="158">
        <f t="shared" si="1"/>
        <v>0</v>
      </c>
      <c r="J6" s="158">
        <f t="shared" ref="J6:J19" si="2">SUM(K6:Q6)</f>
        <v>10</v>
      </c>
      <c r="K6" s="158">
        <f t="shared" ref="K6:Q6" si="3">SUM(K7:K21)</f>
        <v>10</v>
      </c>
      <c r="L6" s="158">
        <f t="shared" si="3"/>
        <v>0</v>
      </c>
      <c r="M6" s="158">
        <f t="shared" si="3"/>
        <v>0</v>
      </c>
      <c r="N6" s="158">
        <f t="shared" si="3"/>
        <v>0</v>
      </c>
      <c r="O6" s="158">
        <f t="shared" si="3"/>
        <v>0</v>
      </c>
      <c r="P6" s="158">
        <f t="shared" si="3"/>
        <v>0</v>
      </c>
      <c r="Q6" s="159">
        <f t="shared" si="3"/>
        <v>0</v>
      </c>
    </row>
    <row r="7" spans="1:17" ht="27.95" customHeight="1" x14ac:dyDescent="0.15">
      <c r="A7" s="441" t="s">
        <v>256</v>
      </c>
      <c r="B7" s="161">
        <f t="shared" si="0"/>
        <v>0</v>
      </c>
      <c r="C7" s="162"/>
      <c r="D7" s="162"/>
      <c r="E7" s="162"/>
      <c r="F7" s="162"/>
      <c r="G7" s="162"/>
      <c r="H7" s="162"/>
      <c r="I7" s="162"/>
      <c r="J7" s="161">
        <f t="shared" si="2"/>
        <v>0</v>
      </c>
      <c r="K7" s="162"/>
      <c r="L7" s="162"/>
      <c r="M7" s="162"/>
      <c r="N7" s="162"/>
      <c r="O7" s="162"/>
      <c r="P7" s="162"/>
      <c r="Q7" s="163"/>
    </row>
    <row r="8" spans="1:17" ht="27.95" customHeight="1" x14ac:dyDescent="0.15">
      <c r="A8" s="441" t="s">
        <v>244</v>
      </c>
      <c r="B8" s="161">
        <f t="shared" si="0"/>
        <v>1</v>
      </c>
      <c r="C8" s="164">
        <v>1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1">
        <f t="shared" si="2"/>
        <v>1</v>
      </c>
      <c r="K8" s="164">
        <v>1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5">
        <v>0</v>
      </c>
    </row>
    <row r="9" spans="1:17" ht="27.95" customHeight="1" x14ac:dyDescent="0.15">
      <c r="A9" s="441" t="s">
        <v>257</v>
      </c>
      <c r="B9" s="161">
        <f t="shared" si="0"/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1">
        <f t="shared" si="2"/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5">
        <v>0</v>
      </c>
    </row>
    <row r="10" spans="1:17" ht="27.95" customHeight="1" x14ac:dyDescent="0.15">
      <c r="A10" s="441" t="s">
        <v>249</v>
      </c>
      <c r="B10" s="161">
        <f t="shared" si="0"/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1">
        <f t="shared" si="2"/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5">
        <v>0</v>
      </c>
    </row>
    <row r="11" spans="1:17" ht="27.95" customHeight="1" x14ac:dyDescent="0.15">
      <c r="A11" s="441" t="s">
        <v>254</v>
      </c>
      <c r="B11" s="161">
        <f t="shared" si="0"/>
        <v>2</v>
      </c>
      <c r="C11" s="164">
        <v>2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1">
        <f t="shared" si="2"/>
        <v>3</v>
      </c>
      <c r="K11" s="164">
        <v>3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5">
        <v>0</v>
      </c>
    </row>
    <row r="12" spans="1:17" ht="27.95" customHeight="1" x14ac:dyDescent="0.15">
      <c r="A12" s="441" t="s">
        <v>245</v>
      </c>
      <c r="B12" s="161">
        <f t="shared" si="0"/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1">
        <f t="shared" si="2"/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5">
        <v>0</v>
      </c>
    </row>
    <row r="13" spans="1:17" ht="27.95" customHeight="1" x14ac:dyDescent="0.15">
      <c r="A13" s="441" t="s">
        <v>255</v>
      </c>
      <c r="B13" s="161">
        <f t="shared" si="0"/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1">
        <f t="shared" si="2"/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5">
        <v>0</v>
      </c>
    </row>
    <row r="14" spans="1:17" ht="27.95" customHeight="1" x14ac:dyDescent="0.15">
      <c r="A14" s="441" t="s">
        <v>239</v>
      </c>
      <c r="B14" s="161">
        <f t="shared" si="0"/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1">
        <f t="shared" si="2"/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5">
        <v>0</v>
      </c>
    </row>
    <row r="15" spans="1:17" ht="27.95" customHeight="1" x14ac:dyDescent="0.15">
      <c r="A15" s="441" t="s">
        <v>241</v>
      </c>
      <c r="B15" s="161">
        <f t="shared" si="0"/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1">
        <f t="shared" si="2"/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5">
        <v>0</v>
      </c>
    </row>
    <row r="16" spans="1:17" ht="27.95" customHeight="1" x14ac:dyDescent="0.15">
      <c r="A16" s="441" t="s">
        <v>252</v>
      </c>
      <c r="B16" s="161">
        <f t="shared" si="0"/>
        <v>1</v>
      </c>
      <c r="C16" s="164">
        <v>1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1">
        <f t="shared" si="2"/>
        <v>2</v>
      </c>
      <c r="K16" s="164">
        <v>2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5">
        <v>0</v>
      </c>
    </row>
    <row r="17" spans="1:17" ht="27.95" customHeight="1" x14ac:dyDescent="0.15">
      <c r="A17" s="441" t="s">
        <v>246</v>
      </c>
      <c r="B17" s="161">
        <f t="shared" si="0"/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1">
        <f t="shared" si="2"/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5">
        <v>0</v>
      </c>
    </row>
    <row r="18" spans="1:17" ht="27.95" customHeight="1" x14ac:dyDescent="0.15">
      <c r="A18" s="441" t="s">
        <v>253</v>
      </c>
      <c r="B18" s="161">
        <f t="shared" si="0"/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1">
        <f t="shared" si="2"/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5">
        <v>0</v>
      </c>
    </row>
    <row r="19" spans="1:17" ht="27.95" customHeight="1" x14ac:dyDescent="0.15">
      <c r="A19" s="441" t="s">
        <v>251</v>
      </c>
      <c r="B19" s="161">
        <f t="shared" si="0"/>
        <v>1</v>
      </c>
      <c r="C19" s="164">
        <v>1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1">
        <f t="shared" si="2"/>
        <v>4</v>
      </c>
      <c r="K19" s="164">
        <v>4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5">
        <v>0</v>
      </c>
    </row>
    <row r="20" spans="1:17" ht="27.95" customHeight="1" x14ac:dyDescent="0.15">
      <c r="A20" s="441" t="s">
        <v>242</v>
      </c>
      <c r="B20" s="161">
        <f t="shared" si="0"/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1">
        <f>SUM(K20:Q20)</f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5">
        <v>0</v>
      </c>
    </row>
    <row r="21" spans="1:17" ht="27.95" customHeight="1" x14ac:dyDescent="0.15">
      <c r="A21" s="442" t="s">
        <v>247</v>
      </c>
      <c r="B21" s="167">
        <f t="shared" si="0"/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7">
        <f>SUM(K21:Q21)</f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9">
        <v>0</v>
      </c>
    </row>
    <row r="22" spans="1:17" ht="39.95000000000000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</row>
    <row r="23" spans="1:17" ht="39.950000000000003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</row>
    <row r="24" spans="1:17" ht="39.950000000000003" customHeight="1" x14ac:dyDescent="0.25">
      <c r="A24" s="496" t="s">
        <v>0</v>
      </c>
      <c r="B24" s="496"/>
      <c r="C24" s="496"/>
      <c r="D24" s="496"/>
      <c r="E24" s="496"/>
      <c r="F24" s="496"/>
      <c r="G24" s="171"/>
      <c r="H24" s="171"/>
      <c r="I24" s="171"/>
      <c r="J24" s="171"/>
      <c r="K24" s="171"/>
      <c r="L24" s="497"/>
      <c r="M24" s="497"/>
      <c r="N24" s="171"/>
      <c r="O24" s="171"/>
      <c r="P24" s="497" t="s">
        <v>128</v>
      </c>
      <c r="Q24" s="497"/>
    </row>
    <row r="25" spans="1:17" ht="30" customHeight="1" x14ac:dyDescent="0.15">
      <c r="A25" s="502" t="s">
        <v>216</v>
      </c>
      <c r="B25" s="500" t="s">
        <v>268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11"/>
      <c r="N25" s="546" t="s">
        <v>157</v>
      </c>
      <c r="O25" s="500"/>
      <c r="P25" s="500"/>
      <c r="Q25" s="501"/>
    </row>
    <row r="26" spans="1:17" ht="30" customHeight="1" x14ac:dyDescent="0.15">
      <c r="A26" s="549"/>
      <c r="B26" s="540" t="s">
        <v>235</v>
      </c>
      <c r="C26" s="540"/>
      <c r="D26" s="540"/>
      <c r="E26" s="540" t="s">
        <v>278</v>
      </c>
      <c r="F26" s="540"/>
      <c r="G26" s="540"/>
      <c r="H26" s="540" t="s">
        <v>126</v>
      </c>
      <c r="I26" s="540"/>
      <c r="J26" s="540"/>
      <c r="K26" s="540" t="s">
        <v>285</v>
      </c>
      <c r="L26" s="540"/>
      <c r="M26" s="551"/>
      <c r="N26" s="601" t="s">
        <v>156</v>
      </c>
      <c r="O26" s="550" t="s">
        <v>279</v>
      </c>
      <c r="P26" s="550" t="s">
        <v>280</v>
      </c>
      <c r="Q26" s="541" t="s">
        <v>235</v>
      </c>
    </row>
    <row r="27" spans="1:17" ht="30" customHeight="1" x14ac:dyDescent="0.15">
      <c r="A27" s="503"/>
      <c r="B27" s="174" t="s">
        <v>232</v>
      </c>
      <c r="C27" s="174" t="s">
        <v>233</v>
      </c>
      <c r="D27" s="174" t="s">
        <v>235</v>
      </c>
      <c r="E27" s="174" t="s">
        <v>232</v>
      </c>
      <c r="F27" s="174" t="s">
        <v>233</v>
      </c>
      <c r="G27" s="174" t="s">
        <v>235</v>
      </c>
      <c r="H27" s="174" t="s">
        <v>232</v>
      </c>
      <c r="I27" s="174" t="s">
        <v>233</v>
      </c>
      <c r="J27" s="174" t="s">
        <v>235</v>
      </c>
      <c r="K27" s="174" t="s">
        <v>232</v>
      </c>
      <c r="L27" s="174" t="s">
        <v>233</v>
      </c>
      <c r="M27" s="222" t="s">
        <v>235</v>
      </c>
      <c r="N27" s="545"/>
      <c r="O27" s="542"/>
      <c r="P27" s="542"/>
      <c r="Q27" s="543"/>
    </row>
    <row r="28" spans="1:17" ht="30" customHeight="1" x14ac:dyDescent="0.15">
      <c r="A28" s="157" t="s">
        <v>235</v>
      </c>
      <c r="B28" s="158">
        <f>SUM(B29:B43)</f>
        <v>5</v>
      </c>
      <c r="C28" s="158">
        <f>SUM(C29:C43)</f>
        <v>5</v>
      </c>
      <c r="D28" s="158">
        <f t="shared" ref="D28:D43" si="4">SUM(B28:C28)</f>
        <v>10</v>
      </c>
      <c r="E28" s="158">
        <f>SUM(E29:E43)</f>
        <v>2</v>
      </c>
      <c r="F28" s="158">
        <f>SUM(F29:F43)</f>
        <v>0</v>
      </c>
      <c r="G28" s="158">
        <f t="shared" ref="G28:G43" si="5">SUM(E28:F28)</f>
        <v>2</v>
      </c>
      <c r="H28" s="158">
        <f>SUM(H29:H43)</f>
        <v>3</v>
      </c>
      <c r="I28" s="158">
        <f>SUM(I29:I43)</f>
        <v>3</v>
      </c>
      <c r="J28" s="158">
        <f t="shared" ref="J28:J43" si="6">SUM(H28:I28)</f>
        <v>6</v>
      </c>
      <c r="K28" s="158">
        <f>SUM(K29:K43)</f>
        <v>0</v>
      </c>
      <c r="L28" s="158">
        <f>SUM(L29:L43)</f>
        <v>2</v>
      </c>
      <c r="M28" s="223">
        <f t="shared" ref="M28:M43" si="7">SUM(K28:L28)</f>
        <v>2</v>
      </c>
      <c r="N28" s="325">
        <f>SUM(N29:N43)</f>
        <v>8</v>
      </c>
      <c r="O28" s="443">
        <f>SUM(O29:O43)</f>
        <v>2</v>
      </c>
      <c r="P28" s="158">
        <f>SUM(P29:P43)</f>
        <v>0</v>
      </c>
      <c r="Q28" s="159">
        <f t="shared" ref="Q28:Q43" si="8">SUM(N28:P28)</f>
        <v>10</v>
      </c>
    </row>
    <row r="29" spans="1:17" ht="27.95" customHeight="1" x14ac:dyDescent="0.15">
      <c r="A29" s="441" t="s">
        <v>256</v>
      </c>
      <c r="B29" s="161">
        <f t="shared" ref="B29:B43" si="9">SUM(E29,H29,K29)</f>
        <v>0</v>
      </c>
      <c r="C29" s="161">
        <f t="shared" ref="C29:C43" si="10">SUM(F29,I29,L29)</f>
        <v>0</v>
      </c>
      <c r="D29" s="161">
        <f t="shared" si="4"/>
        <v>0</v>
      </c>
      <c r="E29" s="162"/>
      <c r="F29" s="162"/>
      <c r="G29" s="161">
        <f t="shared" si="5"/>
        <v>0</v>
      </c>
      <c r="H29" s="162"/>
      <c r="I29" s="162"/>
      <c r="J29" s="161">
        <f t="shared" si="6"/>
        <v>0</v>
      </c>
      <c r="K29" s="162"/>
      <c r="L29" s="162"/>
      <c r="M29" s="348">
        <f t="shared" si="7"/>
        <v>0</v>
      </c>
      <c r="N29" s="370"/>
      <c r="O29" s="162"/>
      <c r="P29" s="162"/>
      <c r="Q29" s="209">
        <f t="shared" si="8"/>
        <v>0</v>
      </c>
    </row>
    <row r="30" spans="1:17" ht="27.95" customHeight="1" x14ac:dyDescent="0.15">
      <c r="A30" s="441" t="s">
        <v>244</v>
      </c>
      <c r="B30" s="161">
        <f t="shared" si="9"/>
        <v>0</v>
      </c>
      <c r="C30" s="161">
        <f t="shared" si="10"/>
        <v>1</v>
      </c>
      <c r="D30" s="161">
        <f t="shared" si="4"/>
        <v>1</v>
      </c>
      <c r="E30" s="164">
        <v>0</v>
      </c>
      <c r="F30" s="164">
        <v>0</v>
      </c>
      <c r="G30" s="161">
        <f t="shared" si="5"/>
        <v>0</v>
      </c>
      <c r="H30" s="164">
        <v>0</v>
      </c>
      <c r="I30" s="164">
        <v>0</v>
      </c>
      <c r="J30" s="161">
        <f t="shared" si="6"/>
        <v>0</v>
      </c>
      <c r="K30" s="164">
        <v>0</v>
      </c>
      <c r="L30" s="164">
        <v>1</v>
      </c>
      <c r="M30" s="348">
        <f t="shared" si="7"/>
        <v>1</v>
      </c>
      <c r="N30" s="350">
        <v>1</v>
      </c>
      <c r="O30" s="164">
        <v>0</v>
      </c>
      <c r="P30" s="164">
        <v>0</v>
      </c>
      <c r="Q30" s="209">
        <f t="shared" si="8"/>
        <v>1</v>
      </c>
    </row>
    <row r="31" spans="1:17" ht="27.95" customHeight="1" x14ac:dyDescent="0.15">
      <c r="A31" s="441" t="s">
        <v>257</v>
      </c>
      <c r="B31" s="161">
        <f t="shared" si="9"/>
        <v>0</v>
      </c>
      <c r="C31" s="161">
        <f t="shared" si="10"/>
        <v>0</v>
      </c>
      <c r="D31" s="161">
        <f t="shared" si="4"/>
        <v>0</v>
      </c>
      <c r="E31" s="164">
        <v>0</v>
      </c>
      <c r="F31" s="164">
        <v>0</v>
      </c>
      <c r="G31" s="161">
        <f t="shared" si="5"/>
        <v>0</v>
      </c>
      <c r="H31" s="164">
        <v>0</v>
      </c>
      <c r="I31" s="164">
        <v>0</v>
      </c>
      <c r="J31" s="161">
        <f t="shared" si="6"/>
        <v>0</v>
      </c>
      <c r="K31" s="164">
        <v>0</v>
      </c>
      <c r="L31" s="164">
        <v>0</v>
      </c>
      <c r="M31" s="348">
        <f t="shared" si="7"/>
        <v>0</v>
      </c>
      <c r="N31" s="350">
        <v>0</v>
      </c>
      <c r="O31" s="164">
        <v>0</v>
      </c>
      <c r="P31" s="164">
        <v>0</v>
      </c>
      <c r="Q31" s="209">
        <f t="shared" si="8"/>
        <v>0</v>
      </c>
    </row>
    <row r="32" spans="1:17" ht="27.95" customHeight="1" x14ac:dyDescent="0.15">
      <c r="A32" s="441" t="s">
        <v>249</v>
      </c>
      <c r="B32" s="161">
        <f>SUM(E32,H32,K32)</f>
        <v>0</v>
      </c>
      <c r="C32" s="161">
        <f>SUM(F32,I32,L32)</f>
        <v>0</v>
      </c>
      <c r="D32" s="161">
        <f t="shared" si="4"/>
        <v>0</v>
      </c>
      <c r="E32" s="164">
        <v>0</v>
      </c>
      <c r="F32" s="164">
        <v>0</v>
      </c>
      <c r="G32" s="161">
        <f>SUM(E32:F32)</f>
        <v>0</v>
      </c>
      <c r="H32" s="164">
        <v>0</v>
      </c>
      <c r="I32" s="164">
        <v>0</v>
      </c>
      <c r="J32" s="161">
        <f t="shared" si="6"/>
        <v>0</v>
      </c>
      <c r="K32" s="164">
        <v>0</v>
      </c>
      <c r="L32" s="164">
        <v>0</v>
      </c>
      <c r="M32" s="348">
        <f t="shared" si="7"/>
        <v>0</v>
      </c>
      <c r="N32" s="350">
        <v>0</v>
      </c>
      <c r="O32" s="164">
        <v>0</v>
      </c>
      <c r="P32" s="164">
        <v>0</v>
      </c>
      <c r="Q32" s="209">
        <f t="shared" si="8"/>
        <v>0</v>
      </c>
    </row>
    <row r="33" spans="1:17" ht="27.95" customHeight="1" x14ac:dyDescent="0.15">
      <c r="A33" s="441" t="s">
        <v>254</v>
      </c>
      <c r="B33" s="161">
        <f t="shared" si="9"/>
        <v>2</v>
      </c>
      <c r="C33" s="161">
        <f t="shared" si="10"/>
        <v>1</v>
      </c>
      <c r="D33" s="161">
        <f t="shared" si="4"/>
        <v>3</v>
      </c>
      <c r="E33" s="164">
        <v>2</v>
      </c>
      <c r="F33" s="164">
        <v>0</v>
      </c>
      <c r="G33" s="161">
        <f t="shared" si="5"/>
        <v>2</v>
      </c>
      <c r="H33" s="164">
        <v>0</v>
      </c>
      <c r="I33" s="164">
        <v>0</v>
      </c>
      <c r="J33" s="161">
        <f t="shared" si="6"/>
        <v>0</v>
      </c>
      <c r="K33" s="164">
        <v>0</v>
      </c>
      <c r="L33" s="164">
        <v>1</v>
      </c>
      <c r="M33" s="348">
        <f t="shared" si="7"/>
        <v>1</v>
      </c>
      <c r="N33" s="350">
        <v>1</v>
      </c>
      <c r="O33" s="164">
        <v>2</v>
      </c>
      <c r="P33" s="164">
        <v>0</v>
      </c>
      <c r="Q33" s="209">
        <f t="shared" si="8"/>
        <v>3</v>
      </c>
    </row>
    <row r="34" spans="1:17" ht="27.95" customHeight="1" x14ac:dyDescent="0.15">
      <c r="A34" s="441" t="s">
        <v>245</v>
      </c>
      <c r="B34" s="161">
        <f t="shared" si="9"/>
        <v>0</v>
      </c>
      <c r="C34" s="161">
        <f t="shared" si="10"/>
        <v>0</v>
      </c>
      <c r="D34" s="161">
        <f t="shared" si="4"/>
        <v>0</v>
      </c>
      <c r="E34" s="164">
        <v>0</v>
      </c>
      <c r="F34" s="164">
        <v>0</v>
      </c>
      <c r="G34" s="161">
        <f t="shared" si="5"/>
        <v>0</v>
      </c>
      <c r="H34" s="164">
        <v>0</v>
      </c>
      <c r="I34" s="164">
        <v>0</v>
      </c>
      <c r="J34" s="161">
        <f t="shared" si="6"/>
        <v>0</v>
      </c>
      <c r="K34" s="164">
        <v>0</v>
      </c>
      <c r="L34" s="164">
        <v>0</v>
      </c>
      <c r="M34" s="348">
        <f t="shared" si="7"/>
        <v>0</v>
      </c>
      <c r="N34" s="350">
        <v>0</v>
      </c>
      <c r="O34" s="164">
        <v>0</v>
      </c>
      <c r="P34" s="164">
        <v>0</v>
      </c>
      <c r="Q34" s="209">
        <f>SUM(N34:P34)</f>
        <v>0</v>
      </c>
    </row>
    <row r="35" spans="1:17" ht="27.95" customHeight="1" x14ac:dyDescent="0.15">
      <c r="A35" s="441" t="s">
        <v>255</v>
      </c>
      <c r="B35" s="161">
        <f t="shared" si="9"/>
        <v>0</v>
      </c>
      <c r="C35" s="161">
        <f t="shared" si="10"/>
        <v>0</v>
      </c>
      <c r="D35" s="161">
        <f t="shared" si="4"/>
        <v>0</v>
      </c>
      <c r="E35" s="164">
        <v>0</v>
      </c>
      <c r="F35" s="164">
        <v>0</v>
      </c>
      <c r="G35" s="161">
        <f t="shared" si="5"/>
        <v>0</v>
      </c>
      <c r="H35" s="164">
        <v>0</v>
      </c>
      <c r="I35" s="164">
        <v>0</v>
      </c>
      <c r="J35" s="161">
        <f t="shared" si="6"/>
        <v>0</v>
      </c>
      <c r="K35" s="164">
        <v>0</v>
      </c>
      <c r="L35" s="164">
        <v>0</v>
      </c>
      <c r="M35" s="348">
        <f t="shared" si="7"/>
        <v>0</v>
      </c>
      <c r="N35" s="350">
        <v>0</v>
      </c>
      <c r="O35" s="164">
        <v>0</v>
      </c>
      <c r="P35" s="164">
        <v>0</v>
      </c>
      <c r="Q35" s="209">
        <f t="shared" si="8"/>
        <v>0</v>
      </c>
    </row>
    <row r="36" spans="1:17" ht="27.95" customHeight="1" x14ac:dyDescent="0.15">
      <c r="A36" s="441" t="s">
        <v>239</v>
      </c>
      <c r="B36" s="161">
        <f t="shared" si="9"/>
        <v>0</v>
      </c>
      <c r="C36" s="161">
        <f t="shared" si="10"/>
        <v>0</v>
      </c>
      <c r="D36" s="161">
        <f t="shared" si="4"/>
        <v>0</v>
      </c>
      <c r="E36" s="164">
        <v>0</v>
      </c>
      <c r="F36" s="164">
        <v>0</v>
      </c>
      <c r="G36" s="161">
        <f t="shared" si="5"/>
        <v>0</v>
      </c>
      <c r="H36" s="164">
        <v>0</v>
      </c>
      <c r="I36" s="164">
        <v>0</v>
      </c>
      <c r="J36" s="161">
        <f t="shared" si="6"/>
        <v>0</v>
      </c>
      <c r="K36" s="164">
        <v>0</v>
      </c>
      <c r="L36" s="164">
        <v>0</v>
      </c>
      <c r="M36" s="348">
        <f t="shared" si="7"/>
        <v>0</v>
      </c>
      <c r="N36" s="350">
        <v>0</v>
      </c>
      <c r="O36" s="164">
        <v>0</v>
      </c>
      <c r="P36" s="164">
        <v>0</v>
      </c>
      <c r="Q36" s="209">
        <f t="shared" si="8"/>
        <v>0</v>
      </c>
    </row>
    <row r="37" spans="1:17" ht="27.95" customHeight="1" x14ac:dyDescent="0.15">
      <c r="A37" s="441" t="s">
        <v>241</v>
      </c>
      <c r="B37" s="161">
        <f t="shared" si="9"/>
        <v>0</v>
      </c>
      <c r="C37" s="161">
        <f t="shared" si="10"/>
        <v>0</v>
      </c>
      <c r="D37" s="161">
        <f t="shared" si="4"/>
        <v>0</v>
      </c>
      <c r="E37" s="164">
        <v>0</v>
      </c>
      <c r="F37" s="164">
        <v>0</v>
      </c>
      <c r="G37" s="161">
        <f t="shared" si="5"/>
        <v>0</v>
      </c>
      <c r="H37" s="164">
        <v>0</v>
      </c>
      <c r="I37" s="164">
        <v>0</v>
      </c>
      <c r="J37" s="161">
        <f t="shared" si="6"/>
        <v>0</v>
      </c>
      <c r="K37" s="164">
        <v>0</v>
      </c>
      <c r="L37" s="164">
        <v>0</v>
      </c>
      <c r="M37" s="348">
        <f t="shared" si="7"/>
        <v>0</v>
      </c>
      <c r="N37" s="350">
        <v>0</v>
      </c>
      <c r="O37" s="164">
        <v>0</v>
      </c>
      <c r="P37" s="164">
        <v>0</v>
      </c>
      <c r="Q37" s="209">
        <f t="shared" si="8"/>
        <v>0</v>
      </c>
    </row>
    <row r="38" spans="1:17" ht="27.95" customHeight="1" x14ac:dyDescent="0.15">
      <c r="A38" s="441" t="s">
        <v>252</v>
      </c>
      <c r="B38" s="161">
        <f t="shared" si="9"/>
        <v>1</v>
      </c>
      <c r="C38" s="161">
        <f t="shared" si="10"/>
        <v>1</v>
      </c>
      <c r="D38" s="161">
        <f t="shared" si="4"/>
        <v>2</v>
      </c>
      <c r="E38" s="164">
        <v>0</v>
      </c>
      <c r="F38" s="164">
        <v>0</v>
      </c>
      <c r="G38" s="161">
        <f t="shared" si="5"/>
        <v>0</v>
      </c>
      <c r="H38" s="164">
        <v>1</v>
      </c>
      <c r="I38" s="164">
        <v>1</v>
      </c>
      <c r="J38" s="161">
        <f t="shared" si="6"/>
        <v>2</v>
      </c>
      <c r="K38" s="164">
        <v>0</v>
      </c>
      <c r="L38" s="164">
        <v>0</v>
      </c>
      <c r="M38" s="348">
        <f t="shared" si="7"/>
        <v>0</v>
      </c>
      <c r="N38" s="350">
        <v>2</v>
      </c>
      <c r="O38" s="164">
        <v>0</v>
      </c>
      <c r="P38" s="164">
        <v>0</v>
      </c>
      <c r="Q38" s="209">
        <f t="shared" si="8"/>
        <v>2</v>
      </c>
    </row>
    <row r="39" spans="1:17" ht="27.95" customHeight="1" x14ac:dyDescent="0.15">
      <c r="A39" s="441" t="s">
        <v>246</v>
      </c>
      <c r="B39" s="161">
        <f t="shared" si="9"/>
        <v>0</v>
      </c>
      <c r="C39" s="161">
        <f t="shared" si="10"/>
        <v>0</v>
      </c>
      <c r="D39" s="205">
        <f t="shared" si="4"/>
        <v>0</v>
      </c>
      <c r="E39" s="164">
        <v>0</v>
      </c>
      <c r="F39" s="164">
        <v>0</v>
      </c>
      <c r="G39" s="161">
        <f t="shared" si="5"/>
        <v>0</v>
      </c>
      <c r="H39" s="164">
        <v>0</v>
      </c>
      <c r="I39" s="164">
        <v>0</v>
      </c>
      <c r="J39" s="161">
        <f t="shared" si="6"/>
        <v>0</v>
      </c>
      <c r="K39" s="164">
        <v>0</v>
      </c>
      <c r="L39" s="164">
        <v>0</v>
      </c>
      <c r="M39" s="348">
        <f t="shared" si="7"/>
        <v>0</v>
      </c>
      <c r="N39" s="350">
        <v>0</v>
      </c>
      <c r="O39" s="164">
        <v>0</v>
      </c>
      <c r="P39" s="164">
        <v>0</v>
      </c>
      <c r="Q39" s="209">
        <f t="shared" si="8"/>
        <v>0</v>
      </c>
    </row>
    <row r="40" spans="1:17" ht="27.95" customHeight="1" x14ac:dyDescent="0.15">
      <c r="A40" s="441" t="s">
        <v>253</v>
      </c>
      <c r="B40" s="161">
        <f t="shared" si="9"/>
        <v>0</v>
      </c>
      <c r="C40" s="161">
        <f t="shared" si="10"/>
        <v>0</v>
      </c>
      <c r="D40" s="205">
        <f t="shared" si="4"/>
        <v>0</v>
      </c>
      <c r="E40" s="164">
        <v>0</v>
      </c>
      <c r="F40" s="164">
        <v>0</v>
      </c>
      <c r="G40" s="161">
        <f t="shared" si="5"/>
        <v>0</v>
      </c>
      <c r="H40" s="164">
        <v>0</v>
      </c>
      <c r="I40" s="164">
        <v>0</v>
      </c>
      <c r="J40" s="161">
        <f t="shared" si="6"/>
        <v>0</v>
      </c>
      <c r="K40" s="164">
        <v>0</v>
      </c>
      <c r="L40" s="164">
        <v>0</v>
      </c>
      <c r="M40" s="348">
        <v>0</v>
      </c>
      <c r="N40" s="350">
        <v>0</v>
      </c>
      <c r="O40" s="164">
        <v>0</v>
      </c>
      <c r="P40" s="164">
        <v>0</v>
      </c>
      <c r="Q40" s="209">
        <f t="shared" si="8"/>
        <v>0</v>
      </c>
    </row>
    <row r="41" spans="1:17" ht="27.95" customHeight="1" x14ac:dyDescent="0.15">
      <c r="A41" s="441" t="s">
        <v>251</v>
      </c>
      <c r="B41" s="161">
        <f t="shared" si="9"/>
        <v>2</v>
      </c>
      <c r="C41" s="161">
        <f t="shared" si="10"/>
        <v>2</v>
      </c>
      <c r="D41" s="205">
        <f t="shared" si="4"/>
        <v>4</v>
      </c>
      <c r="E41" s="164">
        <v>0</v>
      </c>
      <c r="F41" s="164">
        <v>0</v>
      </c>
      <c r="G41" s="161">
        <f t="shared" si="5"/>
        <v>0</v>
      </c>
      <c r="H41" s="164">
        <v>2</v>
      </c>
      <c r="I41" s="164">
        <v>2</v>
      </c>
      <c r="J41" s="161">
        <f t="shared" si="6"/>
        <v>4</v>
      </c>
      <c r="K41" s="164">
        <v>0</v>
      </c>
      <c r="L41" s="164">
        <v>0</v>
      </c>
      <c r="M41" s="348">
        <f t="shared" si="7"/>
        <v>0</v>
      </c>
      <c r="N41" s="350">
        <v>4</v>
      </c>
      <c r="O41" s="164">
        <v>0</v>
      </c>
      <c r="P41" s="164">
        <v>0</v>
      </c>
      <c r="Q41" s="209">
        <f t="shared" si="8"/>
        <v>4</v>
      </c>
    </row>
    <row r="42" spans="1:17" ht="27.95" customHeight="1" x14ac:dyDescent="0.15">
      <c r="A42" s="441" t="s">
        <v>242</v>
      </c>
      <c r="B42" s="161">
        <f t="shared" si="9"/>
        <v>0</v>
      </c>
      <c r="C42" s="161">
        <f t="shared" si="10"/>
        <v>0</v>
      </c>
      <c r="D42" s="161">
        <f t="shared" si="4"/>
        <v>0</v>
      </c>
      <c r="E42" s="164">
        <v>0</v>
      </c>
      <c r="F42" s="164">
        <v>0</v>
      </c>
      <c r="G42" s="161">
        <f t="shared" si="5"/>
        <v>0</v>
      </c>
      <c r="H42" s="164">
        <v>0</v>
      </c>
      <c r="I42" s="164">
        <v>0</v>
      </c>
      <c r="J42" s="161">
        <f t="shared" si="6"/>
        <v>0</v>
      </c>
      <c r="K42" s="164">
        <v>0</v>
      </c>
      <c r="L42" s="164">
        <v>0</v>
      </c>
      <c r="M42" s="348">
        <f t="shared" si="7"/>
        <v>0</v>
      </c>
      <c r="N42" s="350">
        <v>0</v>
      </c>
      <c r="O42" s="164">
        <v>0</v>
      </c>
      <c r="P42" s="164">
        <v>0</v>
      </c>
      <c r="Q42" s="209">
        <f t="shared" si="8"/>
        <v>0</v>
      </c>
    </row>
    <row r="43" spans="1:17" ht="27.95" customHeight="1" x14ac:dyDescent="0.15">
      <c r="A43" s="442" t="s">
        <v>247</v>
      </c>
      <c r="B43" s="167">
        <f t="shared" si="9"/>
        <v>0</v>
      </c>
      <c r="C43" s="167">
        <f t="shared" si="10"/>
        <v>0</v>
      </c>
      <c r="D43" s="167">
        <f t="shared" si="4"/>
        <v>0</v>
      </c>
      <c r="E43" s="168">
        <v>0</v>
      </c>
      <c r="F43" s="168">
        <v>0</v>
      </c>
      <c r="G43" s="167">
        <f t="shared" si="5"/>
        <v>0</v>
      </c>
      <c r="H43" s="168">
        <v>0</v>
      </c>
      <c r="I43" s="168">
        <v>0</v>
      </c>
      <c r="J43" s="167">
        <f t="shared" si="6"/>
        <v>0</v>
      </c>
      <c r="K43" s="168">
        <v>0</v>
      </c>
      <c r="L43" s="168">
        <v>0</v>
      </c>
      <c r="M43" s="444">
        <f t="shared" si="7"/>
        <v>0</v>
      </c>
      <c r="N43" s="352">
        <v>0</v>
      </c>
      <c r="O43" s="168">
        <v>0</v>
      </c>
      <c r="P43" s="168">
        <v>0</v>
      </c>
      <c r="Q43" s="212">
        <f t="shared" si="8"/>
        <v>0</v>
      </c>
    </row>
    <row r="44" spans="1:17" ht="20.25" x14ac:dyDescent="0.1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ht="20.25" x14ac:dyDescent="0.1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ht="20.25" x14ac:dyDescent="0.1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</row>
    <row r="47" spans="1:17" ht="20.25" x14ac:dyDescent="0.1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ht="20.25" x14ac:dyDescent="0.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</row>
    <row r="49" spans="1:17" ht="20.25" x14ac:dyDescent="0.1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</row>
    <row r="50" spans="1:17" ht="20.25" x14ac:dyDescent="0.1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</row>
    <row r="51" spans="1:17" ht="20.25" x14ac:dyDescent="0.15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</row>
    <row r="52" spans="1:17" ht="20.25" x14ac:dyDescent="0.1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</row>
    <row r="53" spans="1:17" ht="20.25" x14ac:dyDescent="0.1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</row>
    <row r="54" spans="1:17" ht="20.25" x14ac:dyDescent="0.1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</row>
    <row r="55" spans="1:17" ht="20.25" x14ac:dyDescent="0.1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</row>
    <row r="56" spans="1:17" ht="20.25" x14ac:dyDescent="0.1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</row>
    <row r="57" spans="1:17" ht="20.25" x14ac:dyDescent="0.1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</row>
    <row r="58" spans="1:17" ht="20.25" x14ac:dyDescent="0.1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</row>
    <row r="59" spans="1:17" ht="20.25" x14ac:dyDescent="0.1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</row>
    <row r="60" spans="1:17" ht="20.25" x14ac:dyDescent="0.1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</row>
    <row r="61" spans="1:17" ht="20.25" x14ac:dyDescent="0.1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</row>
    <row r="62" spans="1:17" ht="20.25" x14ac:dyDescent="0.1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</row>
    <row r="63" spans="1:17" ht="20.25" x14ac:dyDescent="0.1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</row>
    <row r="64" spans="1:17" ht="20.25" x14ac:dyDescent="0.1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</row>
    <row r="65" spans="1:17" ht="20.25" x14ac:dyDescent="0.1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</row>
    <row r="66" spans="1:17" ht="20.25" x14ac:dyDescent="0.1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</row>
    <row r="67" spans="1:17" ht="20.25" x14ac:dyDescent="0.1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</row>
    <row r="68" spans="1:17" ht="20.25" x14ac:dyDescent="0.1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</row>
    <row r="69" spans="1:17" ht="20.25" x14ac:dyDescent="0.1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</row>
    <row r="70" spans="1:17" ht="20.25" x14ac:dyDescent="0.1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</row>
    <row r="71" spans="1:17" ht="20.25" x14ac:dyDescent="0.1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</row>
    <row r="72" spans="1:17" ht="20.25" x14ac:dyDescent="0.1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</row>
    <row r="73" spans="1:17" ht="20.25" x14ac:dyDescent="0.1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</row>
    <row r="74" spans="1:17" ht="20.25" x14ac:dyDescent="0.1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</row>
    <row r="75" spans="1:17" ht="20.25" x14ac:dyDescent="0.1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</row>
    <row r="76" spans="1:17" ht="20.25" x14ac:dyDescent="0.15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</row>
    <row r="77" spans="1:17" ht="20.25" x14ac:dyDescent="0.15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</row>
    <row r="78" spans="1:17" ht="20.25" x14ac:dyDescent="0.1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</row>
    <row r="79" spans="1:17" ht="20.25" x14ac:dyDescent="0.15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</row>
    <row r="80" spans="1:17" ht="20.25" x14ac:dyDescent="0.1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</row>
    <row r="81" spans="1:17" ht="20.25" x14ac:dyDescent="0.1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</row>
    <row r="82" spans="1:17" ht="20.25" x14ac:dyDescent="0.15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</row>
    <row r="83" spans="1:17" ht="20.25" x14ac:dyDescent="0.1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</row>
    <row r="84" spans="1:17" ht="20.25" x14ac:dyDescent="0.1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</row>
    <row r="85" spans="1:17" ht="20.25" x14ac:dyDescent="0.1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</row>
    <row r="86" spans="1:17" ht="20.25" x14ac:dyDescent="0.1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</row>
    <row r="87" spans="1:17" ht="20.25" x14ac:dyDescent="0.1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</row>
    <row r="88" spans="1:17" ht="20.25" x14ac:dyDescent="0.1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</row>
    <row r="89" spans="1:17" ht="20.25" x14ac:dyDescent="0.1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</row>
    <row r="90" spans="1:17" ht="20.25" x14ac:dyDescent="0.1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</row>
    <row r="91" spans="1:17" ht="20.25" x14ac:dyDescent="0.1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</row>
    <row r="92" spans="1:17" ht="20.25" x14ac:dyDescent="0.1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</row>
    <row r="93" spans="1:17" ht="20.25" x14ac:dyDescent="0.1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</row>
    <row r="94" spans="1:17" ht="20.25" x14ac:dyDescent="0.1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</row>
    <row r="95" spans="1:17" ht="20.25" x14ac:dyDescent="0.1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</row>
    <row r="96" spans="1:17" ht="20.25" x14ac:dyDescent="0.1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</row>
    <row r="97" spans="1:17" ht="20.25" x14ac:dyDescent="0.15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</row>
    <row r="98" spans="1:17" ht="20.25" x14ac:dyDescent="0.15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</row>
    <row r="99" spans="1:17" ht="20.25" x14ac:dyDescent="0.15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</row>
    <row r="100" spans="1:17" ht="20.25" x14ac:dyDescent="0.15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</row>
    <row r="101" spans="1:17" ht="20.25" x14ac:dyDescent="0.15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</row>
    <row r="102" spans="1:17" ht="20.25" x14ac:dyDescent="0.15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</row>
    <row r="103" spans="1:17" ht="20.25" x14ac:dyDescent="0.15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</row>
    <row r="104" spans="1:17" ht="20.25" x14ac:dyDescent="0.15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</row>
    <row r="105" spans="1:17" ht="20.25" x14ac:dyDescent="0.15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</row>
    <row r="106" spans="1:17" ht="20.25" x14ac:dyDescent="0.15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</row>
    <row r="107" spans="1:17" ht="20.25" x14ac:dyDescent="0.1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</row>
    <row r="108" spans="1:17" ht="20.25" x14ac:dyDescent="0.15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</row>
    <row r="109" spans="1:17" ht="20.25" x14ac:dyDescent="0.1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</row>
    <row r="110" spans="1:17" ht="20.25" x14ac:dyDescent="0.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</row>
    <row r="111" spans="1:17" ht="20.25" x14ac:dyDescent="0.1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</row>
    <row r="112" spans="1:17" ht="20.25" x14ac:dyDescent="0.15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</row>
    <row r="113" spans="1:17" ht="20.25" x14ac:dyDescent="0.15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</row>
    <row r="114" spans="1:17" ht="20.25" x14ac:dyDescent="0.1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</row>
    <row r="115" spans="1:17" ht="20.25" x14ac:dyDescent="0.1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</row>
    <row r="116" spans="1:17" ht="20.25" x14ac:dyDescent="0.15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</row>
    <row r="117" spans="1:17" ht="20.25" x14ac:dyDescent="0.1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</row>
    <row r="118" spans="1:17" ht="20.25" x14ac:dyDescent="0.15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</row>
    <row r="119" spans="1:17" ht="20.25" x14ac:dyDescent="0.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</row>
    <row r="120" spans="1:17" ht="20.25" x14ac:dyDescent="0.15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</row>
    <row r="121" spans="1:17" ht="20.25" x14ac:dyDescent="0.15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</row>
    <row r="122" spans="1:17" ht="20.25" x14ac:dyDescent="0.15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</row>
    <row r="123" spans="1:17" ht="20.25" x14ac:dyDescent="0.15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</row>
    <row r="124" spans="1:17" ht="20.25" x14ac:dyDescent="0.15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</row>
    <row r="125" spans="1:17" ht="20.25" x14ac:dyDescent="0.15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</row>
    <row r="126" spans="1:17" ht="20.25" x14ac:dyDescent="0.15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</row>
    <row r="127" spans="1:17" ht="20.25" x14ac:dyDescent="0.15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</row>
    <row r="128" spans="1:17" ht="20.25" x14ac:dyDescent="0.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</row>
    <row r="129" spans="1:17" ht="20.25" x14ac:dyDescent="0.15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</row>
    <row r="130" spans="1:17" ht="20.25" x14ac:dyDescent="0.15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</row>
    <row r="131" spans="1:17" ht="20.25" x14ac:dyDescent="0.15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</row>
    <row r="132" spans="1:17" ht="20.25" x14ac:dyDescent="0.15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</row>
    <row r="133" spans="1:17" ht="20.25" x14ac:dyDescent="0.15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</row>
    <row r="134" spans="1:17" ht="20.25" x14ac:dyDescent="0.15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</row>
    <row r="135" spans="1:17" ht="20.25" x14ac:dyDescent="0.15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</row>
    <row r="136" spans="1:17" ht="20.25" x14ac:dyDescent="0.15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</row>
    <row r="137" spans="1:17" ht="20.25" x14ac:dyDescent="0.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</row>
    <row r="138" spans="1:17" ht="20.25" x14ac:dyDescent="0.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</row>
    <row r="139" spans="1:17" ht="20.25" x14ac:dyDescent="0.15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</row>
    <row r="140" spans="1:17" ht="20.25" x14ac:dyDescent="0.15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</row>
    <row r="141" spans="1:17" ht="20.25" x14ac:dyDescent="0.15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</row>
    <row r="142" spans="1:17" ht="20.25" x14ac:dyDescent="0.15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</row>
    <row r="143" spans="1:17" ht="20.25" x14ac:dyDescent="0.15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</row>
    <row r="144" spans="1:17" ht="20.25" x14ac:dyDescent="0.15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</row>
    <row r="145" spans="1:17" ht="20.25" x14ac:dyDescent="0.15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</row>
    <row r="146" spans="1:17" ht="20.25" x14ac:dyDescent="0.15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</row>
    <row r="147" spans="1:17" ht="20.25" x14ac:dyDescent="0.15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</row>
    <row r="148" spans="1:17" ht="20.25" x14ac:dyDescent="0.15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</row>
    <row r="149" spans="1:17" ht="20.25" x14ac:dyDescent="0.15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</row>
    <row r="150" spans="1:17" ht="20.25" x14ac:dyDescent="0.15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</row>
    <row r="151" spans="1:17" ht="20.25" x14ac:dyDescent="0.15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</row>
    <row r="152" spans="1:17" ht="20.25" x14ac:dyDescent="0.15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</row>
    <row r="153" spans="1:17" ht="20.25" x14ac:dyDescent="0.15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</row>
    <row r="154" spans="1:17" ht="20.25" x14ac:dyDescent="0.15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</row>
    <row r="155" spans="1:17" ht="20.25" x14ac:dyDescent="0.15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</row>
    <row r="156" spans="1:17" ht="20.25" x14ac:dyDescent="0.15">
      <c r="A156" s="171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</row>
    <row r="157" spans="1:17" ht="20.25" x14ac:dyDescent="0.15">
      <c r="A157" s="171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</row>
    <row r="158" spans="1:17" ht="20.25" x14ac:dyDescent="0.15">
      <c r="A158" s="171"/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</row>
    <row r="159" spans="1:17" ht="20.25" x14ac:dyDescent="0.15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</row>
    <row r="160" spans="1:17" ht="20.25" x14ac:dyDescent="0.15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</row>
    <row r="161" spans="1:17" ht="20.25" x14ac:dyDescent="0.15">
      <c r="A161" s="171"/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</row>
    <row r="162" spans="1:17" ht="20.25" x14ac:dyDescent="0.15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</row>
    <row r="163" spans="1:17" ht="20.25" x14ac:dyDescent="0.15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</row>
    <row r="164" spans="1:17" ht="20.25" x14ac:dyDescent="0.15">
      <c r="A164" s="171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</row>
    <row r="165" spans="1:17" ht="20.25" x14ac:dyDescent="0.15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</row>
    <row r="166" spans="1:17" ht="20.25" x14ac:dyDescent="0.15">
      <c r="A166" s="171"/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</row>
    <row r="167" spans="1:17" ht="20.25" x14ac:dyDescent="0.15">
      <c r="A167" s="171"/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</row>
    <row r="168" spans="1:17" ht="20.25" x14ac:dyDescent="0.15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</row>
    <row r="169" spans="1:17" ht="20.25" x14ac:dyDescent="0.15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</row>
    <row r="170" spans="1:17" ht="20.25" x14ac:dyDescent="0.15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</row>
    <row r="171" spans="1:17" ht="20.25" x14ac:dyDescent="0.15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</row>
    <row r="172" spans="1:17" ht="20.25" x14ac:dyDescent="0.15">
      <c r="A172" s="171"/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</row>
    <row r="173" spans="1:17" ht="20.25" x14ac:dyDescent="0.15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</row>
    <row r="174" spans="1:17" ht="20.25" x14ac:dyDescent="0.15">
      <c r="A174" s="171"/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</row>
    <row r="175" spans="1:17" ht="20.25" x14ac:dyDescent="0.15">
      <c r="A175" s="171"/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</row>
    <row r="176" spans="1:17" ht="20.25" x14ac:dyDescent="0.15">
      <c r="A176" s="171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</row>
    <row r="177" spans="1:17" ht="20.25" x14ac:dyDescent="0.15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</row>
    <row r="178" spans="1:17" ht="20.25" x14ac:dyDescent="0.15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</row>
    <row r="179" spans="1:17" ht="20.25" x14ac:dyDescent="0.15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</row>
    <row r="180" spans="1:17" ht="20.25" x14ac:dyDescent="0.15">
      <c r="A180" s="171"/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</row>
    <row r="181" spans="1:17" ht="20.25" x14ac:dyDescent="0.15">
      <c r="A181" s="171"/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</row>
    <row r="182" spans="1:17" ht="20.25" x14ac:dyDescent="0.15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</row>
    <row r="183" spans="1:17" ht="20.25" x14ac:dyDescent="0.15">
      <c r="A183" s="171"/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</row>
    <row r="184" spans="1:17" ht="20.25" x14ac:dyDescent="0.15">
      <c r="A184" s="171"/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</row>
    <row r="185" spans="1:17" ht="20.25" x14ac:dyDescent="0.15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</row>
    <row r="186" spans="1:17" ht="20.25" x14ac:dyDescent="0.15">
      <c r="A186" s="171"/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</row>
    <row r="187" spans="1:17" ht="20.25" x14ac:dyDescent="0.15">
      <c r="A187" s="171"/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</row>
    <row r="188" spans="1:17" ht="20.25" x14ac:dyDescent="0.15">
      <c r="A188" s="171"/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</row>
    <row r="189" spans="1:17" ht="20.25" x14ac:dyDescent="0.1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</row>
    <row r="190" spans="1:17" ht="20.25" x14ac:dyDescent="0.15">
      <c r="A190" s="171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</row>
    <row r="191" spans="1:17" ht="20.25" x14ac:dyDescent="0.15">
      <c r="A191" s="171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</row>
    <row r="192" spans="1:17" ht="20.25" x14ac:dyDescent="0.15">
      <c r="A192" s="171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</row>
    <row r="193" spans="1:17" ht="20.25" x14ac:dyDescent="0.15">
      <c r="A193" s="171"/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</row>
    <row r="194" spans="1:17" ht="20.25" x14ac:dyDescent="0.15">
      <c r="A194" s="171"/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</row>
    <row r="195" spans="1:17" ht="20.25" x14ac:dyDescent="0.15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</row>
    <row r="196" spans="1:17" ht="20.25" x14ac:dyDescent="0.15">
      <c r="A196" s="171"/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</row>
    <row r="197" spans="1:17" ht="20.25" x14ac:dyDescent="0.15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</row>
    <row r="198" spans="1:17" ht="20.25" x14ac:dyDescent="0.1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</row>
    <row r="199" spans="1:17" ht="20.25" x14ac:dyDescent="0.1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</row>
    <row r="200" spans="1:17" ht="20.25" x14ac:dyDescent="0.1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</row>
    <row r="201" spans="1:17" ht="20.25" x14ac:dyDescent="0.15">
      <c r="A201" s="171"/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</row>
    <row r="202" spans="1:17" ht="20.25" x14ac:dyDescent="0.15">
      <c r="A202" s="171"/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</row>
    <row r="203" spans="1:17" ht="20.25" x14ac:dyDescent="0.15">
      <c r="A203" s="171"/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</row>
    <row r="204" spans="1:17" ht="20.25" x14ac:dyDescent="0.15">
      <c r="A204" s="171"/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</row>
    <row r="205" spans="1:17" ht="20.25" x14ac:dyDescent="0.15">
      <c r="A205" s="171"/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</row>
    <row r="206" spans="1:17" ht="20.25" x14ac:dyDescent="0.15">
      <c r="A206" s="171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</row>
    <row r="207" spans="1:17" ht="20.25" x14ac:dyDescent="0.15">
      <c r="A207" s="171"/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</row>
    <row r="208" spans="1:17" ht="20.25" x14ac:dyDescent="0.15">
      <c r="A208" s="171"/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</row>
    <row r="209" spans="1:17" ht="20.25" x14ac:dyDescent="0.15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</row>
    <row r="210" spans="1:17" ht="20.25" x14ac:dyDescent="0.15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</row>
    <row r="211" spans="1:17" ht="20.25" x14ac:dyDescent="0.15">
      <c r="A211" s="171"/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</row>
    <row r="212" spans="1:17" ht="20.25" x14ac:dyDescent="0.15">
      <c r="A212" s="171"/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</row>
    <row r="213" spans="1:17" ht="20.25" x14ac:dyDescent="0.15">
      <c r="A213" s="171"/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</row>
    <row r="214" spans="1:17" ht="20.25" x14ac:dyDescent="0.15">
      <c r="A214" s="171"/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</row>
    <row r="215" spans="1:17" ht="20.25" x14ac:dyDescent="0.15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</row>
    <row r="216" spans="1:17" ht="20.25" x14ac:dyDescent="0.15">
      <c r="A216" s="171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</row>
    <row r="217" spans="1:17" ht="20.25" x14ac:dyDescent="0.15">
      <c r="A217" s="17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</row>
    <row r="218" spans="1:17" ht="20.25" x14ac:dyDescent="0.15">
      <c r="A218" s="17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</row>
    <row r="219" spans="1:17" ht="20.25" x14ac:dyDescent="0.15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</row>
    <row r="220" spans="1:17" ht="20.25" x14ac:dyDescent="0.15">
      <c r="A220" s="171"/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</row>
    <row r="221" spans="1:17" ht="20.25" x14ac:dyDescent="0.15">
      <c r="A221" s="171"/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</row>
    <row r="222" spans="1:17" ht="20.25" x14ac:dyDescent="0.15">
      <c r="A222" s="171"/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</row>
    <row r="223" spans="1:17" ht="20.25" x14ac:dyDescent="0.15">
      <c r="A223" s="171"/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</row>
    <row r="224" spans="1:17" ht="20.25" x14ac:dyDescent="0.15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</row>
    <row r="225" spans="1:17" ht="20.25" x14ac:dyDescent="0.15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</row>
    <row r="226" spans="1:17" ht="20.25" x14ac:dyDescent="0.15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</row>
    <row r="227" spans="1:17" ht="20.25" x14ac:dyDescent="0.15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</row>
    <row r="228" spans="1:17" ht="20.25" x14ac:dyDescent="0.15">
      <c r="A228" s="171"/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</row>
    <row r="229" spans="1:17" ht="20.25" x14ac:dyDescent="0.15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</row>
    <row r="230" spans="1:17" ht="20.25" x14ac:dyDescent="0.15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</row>
    <row r="231" spans="1:17" ht="20.25" x14ac:dyDescent="0.15">
      <c r="A231" s="171"/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</row>
    <row r="232" spans="1:17" ht="20.25" x14ac:dyDescent="0.15">
      <c r="A232" s="171"/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</row>
    <row r="233" spans="1:17" ht="20.25" x14ac:dyDescent="0.15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</row>
    <row r="234" spans="1:17" ht="20.25" x14ac:dyDescent="0.15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</row>
    <row r="235" spans="1:17" ht="20.25" x14ac:dyDescent="0.15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</row>
    <row r="236" spans="1:17" ht="20.25" x14ac:dyDescent="0.15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</row>
    <row r="237" spans="1:17" ht="20.25" x14ac:dyDescent="0.15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</row>
    <row r="238" spans="1:17" ht="20.25" x14ac:dyDescent="0.15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</row>
    <row r="239" spans="1:17" ht="20.25" x14ac:dyDescent="0.15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</row>
    <row r="240" spans="1:17" ht="20.25" x14ac:dyDescent="0.15">
      <c r="A240" s="171"/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</row>
    <row r="241" spans="1:17" ht="20.25" x14ac:dyDescent="0.15">
      <c r="A241" s="171"/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</row>
    <row r="242" spans="1:17" ht="20.25" x14ac:dyDescent="0.15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</row>
    <row r="243" spans="1:17" ht="20.25" x14ac:dyDescent="0.15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</row>
    <row r="244" spans="1:17" ht="20.25" x14ac:dyDescent="0.15">
      <c r="A244" s="171"/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</row>
    <row r="245" spans="1:17" ht="20.25" x14ac:dyDescent="0.15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</row>
    <row r="246" spans="1:17" ht="20.25" x14ac:dyDescent="0.15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</row>
    <row r="247" spans="1:17" ht="20.25" x14ac:dyDescent="0.15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</row>
    <row r="248" spans="1:17" ht="20.25" x14ac:dyDescent="0.15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</row>
    <row r="249" spans="1:17" ht="20.25" x14ac:dyDescent="0.15">
      <c r="A249" s="171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</row>
    <row r="250" spans="1:17" ht="20.25" x14ac:dyDescent="0.15">
      <c r="A250" s="171"/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</row>
    <row r="251" spans="1:17" ht="20.25" x14ac:dyDescent="0.15">
      <c r="A251" s="171"/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</row>
    <row r="252" spans="1:17" ht="20.25" x14ac:dyDescent="0.15">
      <c r="A252" s="171"/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</row>
    <row r="253" spans="1:17" ht="20.25" x14ac:dyDescent="0.15">
      <c r="A253" s="171"/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</row>
    <row r="254" spans="1:17" ht="20.25" x14ac:dyDescent="0.15">
      <c r="A254" s="171"/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</row>
    <row r="255" spans="1:17" ht="20.25" x14ac:dyDescent="0.15">
      <c r="A255" s="171"/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</row>
    <row r="256" spans="1:17" ht="20.25" x14ac:dyDescent="0.15">
      <c r="A256" s="171"/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</row>
    <row r="257" spans="1:17" ht="20.25" x14ac:dyDescent="0.15">
      <c r="A257" s="171"/>
      <c r="B257" s="171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</row>
    <row r="258" spans="1:17" ht="20.25" x14ac:dyDescent="0.15">
      <c r="A258" s="171"/>
      <c r="B258" s="171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</row>
    <row r="259" spans="1:17" ht="20.25" x14ac:dyDescent="0.15">
      <c r="A259" s="171"/>
      <c r="B259" s="171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</row>
    <row r="260" spans="1:17" ht="20.25" x14ac:dyDescent="0.15">
      <c r="A260" s="171"/>
      <c r="B260" s="171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</row>
    <row r="261" spans="1:17" ht="20.25" x14ac:dyDescent="0.15">
      <c r="A261" s="171"/>
      <c r="B261" s="171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</row>
    <row r="262" spans="1:17" ht="20.25" x14ac:dyDescent="0.15">
      <c r="A262" s="171"/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</row>
    <row r="263" spans="1:17" ht="20.25" x14ac:dyDescent="0.15">
      <c r="A263" s="171"/>
      <c r="B263" s="171"/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</row>
    <row r="264" spans="1:17" ht="20.25" x14ac:dyDescent="0.15">
      <c r="A264" s="171"/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</row>
    <row r="265" spans="1:17" ht="20.25" x14ac:dyDescent="0.15">
      <c r="A265" s="171"/>
      <c r="B265" s="171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</row>
    <row r="266" spans="1:17" ht="20.25" x14ac:dyDescent="0.15">
      <c r="A266" s="171"/>
      <c r="B266" s="171"/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</row>
    <row r="267" spans="1:17" ht="20.25" x14ac:dyDescent="0.15">
      <c r="A267" s="171"/>
      <c r="B267" s="171"/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</row>
    <row r="268" spans="1:17" ht="20.25" x14ac:dyDescent="0.15">
      <c r="A268" s="171"/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</row>
    <row r="269" spans="1:17" ht="20.25" x14ac:dyDescent="0.15">
      <c r="A269" s="171"/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</row>
    <row r="270" spans="1:17" ht="20.25" x14ac:dyDescent="0.15">
      <c r="A270" s="171"/>
      <c r="B270" s="171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</row>
    <row r="271" spans="1:17" ht="20.25" x14ac:dyDescent="0.15">
      <c r="A271" s="171"/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</row>
    <row r="272" spans="1:17" ht="20.25" x14ac:dyDescent="0.15">
      <c r="A272" s="171"/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</row>
    <row r="273" spans="1:17" ht="20.25" x14ac:dyDescent="0.15">
      <c r="A273" s="171"/>
      <c r="B273" s="171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</row>
    <row r="274" spans="1:17" ht="20.25" x14ac:dyDescent="0.15">
      <c r="A274" s="171"/>
      <c r="B274" s="171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</row>
  </sheetData>
  <mergeCells count="20">
    <mergeCell ref="N26:N27"/>
    <mergeCell ref="A4:A5"/>
    <mergeCell ref="B4:I4"/>
    <mergeCell ref="A24:F24"/>
    <mergeCell ref="A2:C2"/>
    <mergeCell ref="A1:Q1"/>
    <mergeCell ref="A3:F3"/>
    <mergeCell ref="O26:O27"/>
    <mergeCell ref="P26:P27"/>
    <mergeCell ref="Q26:Q27"/>
    <mergeCell ref="A25:A27"/>
    <mergeCell ref="J4:Q4"/>
    <mergeCell ref="L24:M24"/>
    <mergeCell ref="P24:Q24"/>
    <mergeCell ref="B25:M25"/>
    <mergeCell ref="N25:Q25"/>
    <mergeCell ref="B26:D26"/>
    <mergeCell ref="E26:G26"/>
    <mergeCell ref="H26:J26"/>
    <mergeCell ref="K26:M26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1"/>
  <dimension ref="A1:IF65"/>
  <sheetViews>
    <sheetView showGridLines="0" zoomScale="70" zoomScaleNormal="70" workbookViewId="0">
      <selection activeCell="I15" sqref="I15"/>
    </sheetView>
  </sheetViews>
  <sheetFormatPr defaultColWidth="9.109375" defaultRowHeight="14.25" x14ac:dyDescent="0.15"/>
  <cols>
    <col min="1" max="18" width="16" style="1" customWidth="1"/>
    <col min="19" max="240" width="9.109375" style="1"/>
  </cols>
  <sheetData>
    <row r="1" spans="1:18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8" ht="39.950000000000003" customHeight="1" x14ac:dyDescent="0.15">
      <c r="A2" s="489" t="s">
        <v>281</v>
      </c>
      <c r="B2" s="489"/>
      <c r="C2" s="489"/>
    </row>
    <row r="3" spans="1:18" ht="39.950000000000003" customHeight="1" thickBot="1" x14ac:dyDescent="0.3">
      <c r="A3" s="496" t="s">
        <v>29</v>
      </c>
      <c r="B3" s="496"/>
      <c r="C3" s="496"/>
      <c r="D3" s="496"/>
      <c r="E3" s="496"/>
      <c r="F3" s="171"/>
      <c r="G3" s="171"/>
      <c r="H3" s="171"/>
      <c r="I3" s="497" t="s">
        <v>138</v>
      </c>
      <c r="J3" s="497"/>
      <c r="K3" s="497"/>
      <c r="L3" s="171"/>
      <c r="M3" s="171"/>
      <c r="N3" s="171"/>
      <c r="O3" s="171"/>
      <c r="P3" s="171"/>
      <c r="Q3" s="171"/>
      <c r="R3" s="171"/>
    </row>
    <row r="4" spans="1:18" ht="45.95" customHeight="1" thickBot="1" x14ac:dyDescent="0.2">
      <c r="A4" s="153" t="s">
        <v>216</v>
      </c>
      <c r="B4" s="154" t="s">
        <v>234</v>
      </c>
      <c r="C4" s="154" t="s">
        <v>190</v>
      </c>
      <c r="D4" s="154" t="s">
        <v>72</v>
      </c>
      <c r="E4" s="154" t="s">
        <v>89</v>
      </c>
      <c r="F4" s="154" t="s">
        <v>100</v>
      </c>
      <c r="G4" s="154" t="s">
        <v>77</v>
      </c>
      <c r="H4" s="154" t="s">
        <v>97</v>
      </c>
      <c r="I4" s="154" t="s">
        <v>99</v>
      </c>
      <c r="J4" s="154" t="s">
        <v>79</v>
      </c>
      <c r="K4" s="229" t="s">
        <v>158</v>
      </c>
      <c r="L4" s="171"/>
      <c r="M4" s="171"/>
      <c r="N4" s="171"/>
      <c r="O4" s="171"/>
      <c r="P4" s="171"/>
      <c r="Q4" s="171"/>
      <c r="R4" s="171"/>
    </row>
    <row r="5" spans="1:18" ht="30" customHeight="1" thickTop="1" x14ac:dyDescent="0.15">
      <c r="A5" s="157" t="s">
        <v>235</v>
      </c>
      <c r="B5" s="158">
        <f t="shared" ref="B5:B20" si="0">SUM(C5:K5)</f>
        <v>2</v>
      </c>
      <c r="C5" s="158">
        <f t="shared" ref="C5:K5" si="1">SUM(C6:C20)</f>
        <v>1</v>
      </c>
      <c r="D5" s="158">
        <f t="shared" si="1"/>
        <v>0</v>
      </c>
      <c r="E5" s="158">
        <f t="shared" si="1"/>
        <v>0</v>
      </c>
      <c r="F5" s="158">
        <f t="shared" si="1"/>
        <v>0</v>
      </c>
      <c r="G5" s="158">
        <f t="shared" si="1"/>
        <v>0</v>
      </c>
      <c r="H5" s="158">
        <f t="shared" si="1"/>
        <v>1</v>
      </c>
      <c r="I5" s="158">
        <f t="shared" si="1"/>
        <v>0</v>
      </c>
      <c r="J5" s="158">
        <f t="shared" si="1"/>
        <v>0</v>
      </c>
      <c r="K5" s="159">
        <f t="shared" si="1"/>
        <v>0</v>
      </c>
      <c r="L5" s="171"/>
      <c r="M5" s="171"/>
      <c r="N5" s="171"/>
      <c r="O5" s="171"/>
      <c r="P5" s="171"/>
      <c r="Q5" s="171"/>
      <c r="R5" s="171"/>
    </row>
    <row r="6" spans="1:18" ht="27.95" customHeight="1" x14ac:dyDescent="0.15">
      <c r="A6" s="441" t="s">
        <v>256</v>
      </c>
      <c r="B6" s="161">
        <f t="shared" si="0"/>
        <v>0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3">
        <v>0</v>
      </c>
      <c r="L6" s="171"/>
      <c r="M6" s="171"/>
      <c r="N6" s="171"/>
      <c r="O6" s="171"/>
      <c r="P6" s="171"/>
      <c r="Q6" s="171"/>
      <c r="R6" s="171"/>
    </row>
    <row r="7" spans="1:18" ht="27.95" customHeight="1" x14ac:dyDescent="0.15">
      <c r="A7" s="441" t="s">
        <v>244</v>
      </c>
      <c r="B7" s="161">
        <f t="shared" si="0"/>
        <v>1</v>
      </c>
      <c r="C7" s="162">
        <v>1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3">
        <v>0</v>
      </c>
      <c r="L7" s="171"/>
      <c r="M7" s="171"/>
      <c r="N7" s="171"/>
      <c r="O7" s="171"/>
      <c r="P7" s="171"/>
      <c r="Q7" s="171"/>
      <c r="R7" s="171"/>
    </row>
    <row r="8" spans="1:18" ht="27.95" customHeight="1" x14ac:dyDescent="0.15">
      <c r="A8" s="441" t="s">
        <v>257</v>
      </c>
      <c r="B8" s="161">
        <f t="shared" si="0"/>
        <v>1</v>
      </c>
      <c r="C8" s="162">
        <v>0</v>
      </c>
      <c r="D8" s="162">
        <v>0</v>
      </c>
      <c r="E8" s="162">
        <v>0</v>
      </c>
      <c r="F8" s="162">
        <v>0</v>
      </c>
      <c r="G8" s="162">
        <v>0</v>
      </c>
      <c r="H8" s="162">
        <v>1</v>
      </c>
      <c r="I8" s="162">
        <v>0</v>
      </c>
      <c r="J8" s="162">
        <v>0</v>
      </c>
      <c r="K8" s="163">
        <v>0</v>
      </c>
      <c r="L8" s="171"/>
      <c r="M8" s="171"/>
      <c r="N8" s="171"/>
      <c r="O8" s="171"/>
      <c r="P8" s="171"/>
      <c r="Q8" s="171"/>
      <c r="R8" s="171"/>
    </row>
    <row r="9" spans="1:18" ht="27.95" customHeight="1" x14ac:dyDescent="0.15">
      <c r="A9" s="441" t="s">
        <v>249</v>
      </c>
      <c r="B9" s="161">
        <f t="shared" si="0"/>
        <v>0</v>
      </c>
      <c r="C9" s="162">
        <v>0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3">
        <v>0</v>
      </c>
      <c r="L9" s="171"/>
      <c r="M9" s="171"/>
      <c r="N9" s="171"/>
      <c r="O9" s="171"/>
      <c r="P9" s="171"/>
      <c r="Q9" s="171"/>
      <c r="R9" s="171"/>
    </row>
    <row r="10" spans="1:18" ht="27.95" customHeight="1" x14ac:dyDescent="0.15">
      <c r="A10" s="441" t="s">
        <v>254</v>
      </c>
      <c r="B10" s="161">
        <f t="shared" si="0"/>
        <v>0</v>
      </c>
      <c r="C10" s="162">
        <v>0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3">
        <v>0</v>
      </c>
      <c r="L10" s="171"/>
      <c r="M10" s="171"/>
      <c r="N10" s="171"/>
      <c r="O10" s="171"/>
      <c r="P10" s="171"/>
      <c r="Q10" s="171"/>
      <c r="R10" s="171"/>
    </row>
    <row r="11" spans="1:18" ht="27.95" customHeight="1" x14ac:dyDescent="0.15">
      <c r="A11" s="441" t="s">
        <v>245</v>
      </c>
      <c r="B11" s="161">
        <f t="shared" si="0"/>
        <v>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3">
        <v>0</v>
      </c>
      <c r="L11" s="171"/>
      <c r="M11" s="171"/>
      <c r="N11" s="171"/>
      <c r="O11" s="171"/>
      <c r="P11" s="171"/>
      <c r="Q11" s="171"/>
      <c r="R11" s="171"/>
    </row>
    <row r="12" spans="1:18" ht="27.95" customHeight="1" x14ac:dyDescent="0.15">
      <c r="A12" s="441" t="s">
        <v>255</v>
      </c>
      <c r="B12" s="161">
        <f t="shared" si="0"/>
        <v>0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3">
        <v>0</v>
      </c>
      <c r="L12" s="171"/>
      <c r="M12" s="171"/>
      <c r="N12" s="171"/>
      <c r="O12" s="171"/>
      <c r="P12" s="171"/>
      <c r="Q12" s="171"/>
      <c r="R12" s="171"/>
    </row>
    <row r="13" spans="1:18" ht="27.95" customHeight="1" x14ac:dyDescent="0.15">
      <c r="A13" s="441" t="s">
        <v>239</v>
      </c>
      <c r="B13" s="161">
        <f t="shared" si="0"/>
        <v>0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3">
        <v>0</v>
      </c>
      <c r="L13" s="171"/>
      <c r="M13" s="171"/>
      <c r="N13" s="171"/>
      <c r="O13" s="171"/>
      <c r="P13" s="171"/>
      <c r="Q13" s="171"/>
      <c r="R13" s="171"/>
    </row>
    <row r="14" spans="1:18" ht="27.95" customHeight="1" x14ac:dyDescent="0.15">
      <c r="A14" s="441" t="s">
        <v>241</v>
      </c>
      <c r="B14" s="161">
        <f t="shared" si="0"/>
        <v>0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3">
        <v>0</v>
      </c>
      <c r="L14" s="171"/>
      <c r="M14" s="171"/>
      <c r="N14" s="171"/>
      <c r="O14" s="171"/>
      <c r="P14" s="171"/>
      <c r="Q14" s="171"/>
      <c r="R14" s="171"/>
    </row>
    <row r="15" spans="1:18" ht="27.95" customHeight="1" x14ac:dyDescent="0.15">
      <c r="A15" s="441" t="s">
        <v>252</v>
      </c>
      <c r="B15" s="161">
        <f t="shared" si="0"/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3">
        <v>0</v>
      </c>
      <c r="L15" s="171"/>
      <c r="M15" s="171"/>
      <c r="N15" s="171"/>
      <c r="O15" s="171"/>
      <c r="P15" s="171"/>
      <c r="Q15" s="171"/>
      <c r="R15" s="171"/>
    </row>
    <row r="16" spans="1:18" ht="27.95" customHeight="1" x14ac:dyDescent="0.15">
      <c r="A16" s="441" t="s">
        <v>246</v>
      </c>
      <c r="B16" s="161">
        <f t="shared" si="0"/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3">
        <v>0</v>
      </c>
      <c r="L16" s="171"/>
      <c r="M16" s="171"/>
      <c r="N16" s="171"/>
      <c r="O16" s="171"/>
      <c r="P16" s="171"/>
      <c r="Q16" s="171"/>
      <c r="R16" s="171"/>
    </row>
    <row r="17" spans="1:18" ht="27.95" customHeight="1" x14ac:dyDescent="0.15">
      <c r="A17" s="441" t="s">
        <v>253</v>
      </c>
      <c r="B17" s="161">
        <f t="shared" si="0"/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5">
        <v>0</v>
      </c>
      <c r="L17" s="171"/>
      <c r="M17" s="171"/>
      <c r="N17" s="171"/>
      <c r="O17" s="171"/>
      <c r="P17" s="171"/>
      <c r="Q17" s="171"/>
      <c r="R17" s="171"/>
    </row>
    <row r="18" spans="1:18" ht="27.95" customHeight="1" x14ac:dyDescent="0.15">
      <c r="A18" s="441" t="s">
        <v>251</v>
      </c>
      <c r="B18" s="161">
        <f t="shared" si="0"/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5">
        <v>0</v>
      </c>
      <c r="L18" s="171"/>
      <c r="M18" s="171"/>
      <c r="N18" s="171"/>
      <c r="O18" s="171"/>
      <c r="P18" s="171"/>
      <c r="Q18" s="171"/>
      <c r="R18" s="171"/>
    </row>
    <row r="19" spans="1:18" ht="27.95" customHeight="1" x14ac:dyDescent="0.15">
      <c r="A19" s="441" t="s">
        <v>242</v>
      </c>
      <c r="B19" s="161">
        <f t="shared" si="0"/>
        <v>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5">
        <v>0</v>
      </c>
      <c r="L19" s="171"/>
      <c r="M19" s="171"/>
      <c r="N19" s="171"/>
      <c r="O19" s="171"/>
      <c r="P19" s="171"/>
      <c r="Q19" s="171"/>
      <c r="R19" s="171"/>
    </row>
    <row r="20" spans="1:18" ht="27.95" customHeight="1" thickBot="1" x14ac:dyDescent="0.2">
      <c r="A20" s="442" t="s">
        <v>247</v>
      </c>
      <c r="B20" s="167">
        <f t="shared" si="0"/>
        <v>0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9">
        <v>0</v>
      </c>
      <c r="L20" s="171"/>
      <c r="M20" s="171"/>
      <c r="N20" s="171"/>
      <c r="O20" s="171"/>
      <c r="P20" s="171"/>
      <c r="Q20" s="171"/>
      <c r="R20" s="171"/>
    </row>
    <row r="21" spans="1:18" ht="39.950000000000003" customHeight="1" x14ac:dyDescent="0.15">
      <c r="A21" s="504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171"/>
      <c r="M21" s="171"/>
      <c r="N21" s="171"/>
      <c r="O21" s="171"/>
      <c r="P21" s="171"/>
      <c r="Q21" s="171"/>
      <c r="R21" s="171"/>
    </row>
    <row r="22" spans="1:18" ht="39.950000000000003" customHeight="1" x14ac:dyDescent="0.1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71"/>
      <c r="M22" s="171"/>
      <c r="N22" s="171"/>
      <c r="O22" s="171"/>
      <c r="P22" s="171"/>
      <c r="Q22" s="171"/>
      <c r="R22" s="171"/>
    </row>
    <row r="23" spans="1:18" ht="39.950000000000003" customHeight="1" x14ac:dyDescent="0.15">
      <c r="A23" s="505"/>
      <c r="B23" s="505"/>
      <c r="C23" s="505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</row>
    <row r="24" spans="1:18" ht="39.950000000000003" customHeight="1" thickBot="1" x14ac:dyDescent="0.3">
      <c r="A24" s="496" t="s">
        <v>30</v>
      </c>
      <c r="B24" s="496"/>
      <c r="C24" s="496"/>
      <c r="D24" s="496"/>
      <c r="E24" s="496"/>
      <c r="F24" s="171"/>
      <c r="G24" s="171"/>
      <c r="H24" s="171"/>
      <c r="I24" s="497" t="s">
        <v>127</v>
      </c>
      <c r="J24" s="497"/>
      <c r="K24" s="497"/>
      <c r="L24" s="171"/>
      <c r="M24" s="171"/>
      <c r="N24" s="171"/>
      <c r="O24" s="171"/>
      <c r="P24" s="171"/>
      <c r="Q24" s="171"/>
      <c r="R24" s="171"/>
    </row>
    <row r="25" spans="1:18" ht="45.95" customHeight="1" thickBot="1" x14ac:dyDescent="0.2">
      <c r="A25" s="153" t="s">
        <v>216</v>
      </c>
      <c r="B25" s="154" t="s">
        <v>234</v>
      </c>
      <c r="C25" s="154" t="s">
        <v>190</v>
      </c>
      <c r="D25" s="154" t="s">
        <v>72</v>
      </c>
      <c r="E25" s="154" t="s">
        <v>89</v>
      </c>
      <c r="F25" s="154" t="s">
        <v>100</v>
      </c>
      <c r="G25" s="154" t="s">
        <v>77</v>
      </c>
      <c r="H25" s="154" t="s">
        <v>97</v>
      </c>
      <c r="I25" s="154" t="s">
        <v>99</v>
      </c>
      <c r="J25" s="154" t="s">
        <v>79</v>
      </c>
      <c r="K25" s="229" t="s">
        <v>158</v>
      </c>
      <c r="L25" s="171"/>
      <c r="M25" s="171"/>
      <c r="N25" s="171"/>
      <c r="O25" s="171"/>
      <c r="P25" s="171"/>
      <c r="Q25" s="171"/>
      <c r="R25" s="171"/>
    </row>
    <row r="26" spans="1:18" ht="30" customHeight="1" thickTop="1" x14ac:dyDescent="0.15">
      <c r="A26" s="157" t="s">
        <v>235</v>
      </c>
      <c r="B26" s="445">
        <f t="shared" ref="B26:B41" si="2">SUM(C26:K26)</f>
        <v>255</v>
      </c>
      <c r="C26" s="445">
        <f t="shared" ref="C26:K26" si="3">SUM(C27:C41)</f>
        <v>5</v>
      </c>
      <c r="D26" s="445">
        <f t="shared" si="3"/>
        <v>0</v>
      </c>
      <c r="E26" s="445">
        <f t="shared" si="3"/>
        <v>0</v>
      </c>
      <c r="F26" s="445">
        <f t="shared" si="3"/>
        <v>0</v>
      </c>
      <c r="G26" s="445">
        <f t="shared" si="3"/>
        <v>0</v>
      </c>
      <c r="H26" s="445">
        <f t="shared" si="3"/>
        <v>250</v>
      </c>
      <c r="I26" s="445">
        <f t="shared" si="3"/>
        <v>0</v>
      </c>
      <c r="J26" s="445">
        <f t="shared" si="3"/>
        <v>0</v>
      </c>
      <c r="K26" s="446">
        <f t="shared" si="3"/>
        <v>0</v>
      </c>
      <c r="L26" s="171"/>
      <c r="M26" s="171"/>
      <c r="N26" s="171"/>
      <c r="O26" s="171"/>
      <c r="P26" s="171"/>
      <c r="Q26" s="171"/>
      <c r="R26" s="171"/>
    </row>
    <row r="27" spans="1:18" ht="27.95" customHeight="1" x14ac:dyDescent="0.15">
      <c r="A27" s="441" t="s">
        <v>256</v>
      </c>
      <c r="B27" s="447">
        <f t="shared" si="2"/>
        <v>0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3">
        <v>0</v>
      </c>
      <c r="L27" s="171"/>
      <c r="M27" s="171"/>
      <c r="N27" s="171"/>
      <c r="O27" s="171"/>
      <c r="P27" s="171"/>
      <c r="Q27" s="171"/>
      <c r="R27" s="171"/>
    </row>
    <row r="28" spans="1:18" ht="27.95" customHeight="1" x14ac:dyDescent="0.15">
      <c r="A28" s="441" t="s">
        <v>244</v>
      </c>
      <c r="B28" s="447">
        <f t="shared" si="2"/>
        <v>5</v>
      </c>
      <c r="C28" s="162">
        <v>5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3">
        <v>0</v>
      </c>
      <c r="L28" s="171"/>
      <c r="M28" s="171"/>
      <c r="N28" s="171"/>
      <c r="O28" s="171"/>
      <c r="P28" s="171"/>
      <c r="Q28" s="171"/>
      <c r="R28" s="171"/>
    </row>
    <row r="29" spans="1:18" ht="27.95" customHeight="1" x14ac:dyDescent="0.15">
      <c r="A29" s="441" t="s">
        <v>257</v>
      </c>
      <c r="B29" s="447">
        <f t="shared" si="2"/>
        <v>250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250</v>
      </c>
      <c r="I29" s="162">
        <v>0</v>
      </c>
      <c r="J29" s="162">
        <v>0</v>
      </c>
      <c r="K29" s="163">
        <v>0</v>
      </c>
      <c r="L29" s="171"/>
      <c r="M29" s="171"/>
      <c r="N29" s="171"/>
      <c r="O29" s="171"/>
      <c r="P29" s="171"/>
      <c r="Q29" s="171"/>
      <c r="R29" s="171"/>
    </row>
    <row r="30" spans="1:18" ht="27.95" customHeight="1" x14ac:dyDescent="0.15">
      <c r="A30" s="441" t="s">
        <v>249</v>
      </c>
      <c r="B30" s="447">
        <f t="shared" si="2"/>
        <v>0</v>
      </c>
      <c r="C30" s="448">
        <v>0</v>
      </c>
      <c r="D30" s="448">
        <v>0</v>
      </c>
      <c r="E30" s="448">
        <v>0</v>
      </c>
      <c r="F30" s="448">
        <v>0</v>
      </c>
      <c r="G30" s="448">
        <v>0</v>
      </c>
      <c r="H30" s="448">
        <v>0</v>
      </c>
      <c r="I30" s="448">
        <v>0</v>
      </c>
      <c r="J30" s="449">
        <v>0</v>
      </c>
      <c r="K30" s="450">
        <v>0</v>
      </c>
      <c r="L30" s="171"/>
      <c r="M30" s="171"/>
      <c r="N30" s="171"/>
      <c r="O30" s="171"/>
      <c r="P30" s="171"/>
      <c r="Q30" s="171"/>
      <c r="R30" s="171"/>
    </row>
    <row r="31" spans="1:18" ht="27.95" customHeight="1" x14ac:dyDescent="0.15">
      <c r="A31" s="441" t="s">
        <v>254</v>
      </c>
      <c r="B31" s="447">
        <f t="shared" si="2"/>
        <v>0</v>
      </c>
      <c r="C31" s="448">
        <v>0</v>
      </c>
      <c r="D31" s="448">
        <v>0</v>
      </c>
      <c r="E31" s="448">
        <v>0</v>
      </c>
      <c r="F31" s="448">
        <v>0</v>
      </c>
      <c r="G31" s="448">
        <v>0</v>
      </c>
      <c r="H31" s="448">
        <v>0</v>
      </c>
      <c r="I31" s="448">
        <v>0</v>
      </c>
      <c r="J31" s="449">
        <v>0</v>
      </c>
      <c r="K31" s="450">
        <v>0</v>
      </c>
      <c r="L31" s="171"/>
      <c r="M31" s="171"/>
      <c r="N31" s="171"/>
      <c r="O31" s="171"/>
      <c r="P31" s="171"/>
      <c r="Q31" s="171"/>
      <c r="R31" s="171"/>
    </row>
    <row r="32" spans="1:18" ht="27.95" customHeight="1" x14ac:dyDescent="0.15">
      <c r="A32" s="441" t="s">
        <v>245</v>
      </c>
      <c r="B32" s="447">
        <f t="shared" si="2"/>
        <v>0</v>
      </c>
      <c r="C32" s="448">
        <v>0</v>
      </c>
      <c r="D32" s="448">
        <v>0</v>
      </c>
      <c r="E32" s="448">
        <v>0</v>
      </c>
      <c r="F32" s="448">
        <v>0</v>
      </c>
      <c r="G32" s="448">
        <v>0</v>
      </c>
      <c r="H32" s="448">
        <v>0</v>
      </c>
      <c r="I32" s="448">
        <v>0</v>
      </c>
      <c r="J32" s="448">
        <v>0</v>
      </c>
      <c r="K32" s="450">
        <v>0</v>
      </c>
      <c r="L32" s="171"/>
      <c r="M32" s="171"/>
      <c r="N32" s="171"/>
      <c r="O32" s="171"/>
      <c r="P32" s="171"/>
      <c r="Q32" s="171"/>
      <c r="R32" s="171"/>
    </row>
    <row r="33" spans="1:18" ht="27.95" customHeight="1" x14ac:dyDescent="0.15">
      <c r="A33" s="441" t="s">
        <v>255</v>
      </c>
      <c r="B33" s="447">
        <f t="shared" si="2"/>
        <v>0</v>
      </c>
      <c r="C33" s="448">
        <v>0</v>
      </c>
      <c r="D33" s="448">
        <v>0</v>
      </c>
      <c r="E33" s="448">
        <v>0</v>
      </c>
      <c r="F33" s="448">
        <v>0</v>
      </c>
      <c r="G33" s="448">
        <v>0</v>
      </c>
      <c r="H33" s="448">
        <v>0</v>
      </c>
      <c r="I33" s="448">
        <v>0</v>
      </c>
      <c r="J33" s="448">
        <v>0</v>
      </c>
      <c r="K33" s="450">
        <v>0</v>
      </c>
      <c r="L33" s="171"/>
      <c r="M33" s="171"/>
      <c r="N33" s="171"/>
      <c r="O33" s="171"/>
      <c r="P33" s="171"/>
      <c r="Q33" s="171"/>
      <c r="R33" s="171"/>
    </row>
    <row r="34" spans="1:18" ht="27.95" customHeight="1" x14ac:dyDescent="0.15">
      <c r="A34" s="441" t="s">
        <v>239</v>
      </c>
      <c r="B34" s="447">
        <f t="shared" si="2"/>
        <v>0</v>
      </c>
      <c r="C34" s="448">
        <v>0</v>
      </c>
      <c r="D34" s="448">
        <v>0</v>
      </c>
      <c r="E34" s="448">
        <v>0</v>
      </c>
      <c r="F34" s="448">
        <v>0</v>
      </c>
      <c r="G34" s="448">
        <v>0</v>
      </c>
      <c r="H34" s="448">
        <v>0</v>
      </c>
      <c r="I34" s="448">
        <v>0</v>
      </c>
      <c r="J34" s="448">
        <v>0</v>
      </c>
      <c r="K34" s="450">
        <v>0</v>
      </c>
      <c r="L34" s="171"/>
      <c r="M34" s="171"/>
      <c r="N34" s="171"/>
      <c r="O34" s="171"/>
      <c r="P34" s="171"/>
      <c r="Q34" s="171"/>
      <c r="R34" s="171"/>
    </row>
    <row r="35" spans="1:18" ht="27.95" customHeight="1" x14ac:dyDescent="0.15">
      <c r="A35" s="441" t="s">
        <v>241</v>
      </c>
      <c r="B35" s="447">
        <f t="shared" si="2"/>
        <v>0</v>
      </c>
      <c r="C35" s="448">
        <v>0</v>
      </c>
      <c r="D35" s="448">
        <v>0</v>
      </c>
      <c r="E35" s="448">
        <v>0</v>
      </c>
      <c r="F35" s="448">
        <v>0</v>
      </c>
      <c r="G35" s="448">
        <v>0</v>
      </c>
      <c r="H35" s="448">
        <v>0</v>
      </c>
      <c r="I35" s="448">
        <v>0</v>
      </c>
      <c r="J35" s="448">
        <v>0</v>
      </c>
      <c r="K35" s="450">
        <v>0</v>
      </c>
      <c r="L35" s="171"/>
      <c r="M35" s="171"/>
      <c r="N35" s="171"/>
      <c r="O35" s="171"/>
      <c r="P35" s="171"/>
      <c r="Q35" s="171"/>
      <c r="R35" s="171"/>
    </row>
    <row r="36" spans="1:18" ht="27.95" customHeight="1" x14ac:dyDescent="0.15">
      <c r="A36" s="441" t="s">
        <v>252</v>
      </c>
      <c r="B36" s="447">
        <f t="shared" si="2"/>
        <v>0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50">
        <v>0</v>
      </c>
      <c r="L36" s="171"/>
      <c r="M36" s="171"/>
      <c r="N36" s="171"/>
      <c r="O36" s="171"/>
      <c r="P36" s="171"/>
      <c r="Q36" s="171"/>
      <c r="R36" s="171"/>
    </row>
    <row r="37" spans="1:18" ht="27.95" customHeight="1" x14ac:dyDescent="0.15">
      <c r="A37" s="441" t="s">
        <v>246</v>
      </c>
      <c r="B37" s="447">
        <f t="shared" si="2"/>
        <v>0</v>
      </c>
      <c r="C37" s="448">
        <v>0</v>
      </c>
      <c r="D37" s="448">
        <v>0</v>
      </c>
      <c r="E37" s="448">
        <v>0</v>
      </c>
      <c r="F37" s="448">
        <v>0</v>
      </c>
      <c r="G37" s="448">
        <v>0</v>
      </c>
      <c r="H37" s="448">
        <v>0</v>
      </c>
      <c r="I37" s="448">
        <v>0</v>
      </c>
      <c r="J37" s="448">
        <v>0</v>
      </c>
      <c r="K37" s="450">
        <v>0</v>
      </c>
      <c r="L37" s="171"/>
      <c r="M37" s="171"/>
      <c r="N37" s="171"/>
      <c r="O37" s="171"/>
      <c r="P37" s="171"/>
      <c r="Q37" s="171"/>
      <c r="R37" s="171"/>
    </row>
    <row r="38" spans="1:18" ht="27.95" customHeight="1" x14ac:dyDescent="0.15">
      <c r="A38" s="441" t="s">
        <v>253</v>
      </c>
      <c r="B38" s="447">
        <f t="shared" si="2"/>
        <v>0</v>
      </c>
      <c r="C38" s="451">
        <v>0</v>
      </c>
      <c r="D38" s="451">
        <v>0</v>
      </c>
      <c r="E38" s="451">
        <v>0</v>
      </c>
      <c r="F38" s="451">
        <v>0</v>
      </c>
      <c r="G38" s="451">
        <v>0</v>
      </c>
      <c r="H38" s="451">
        <v>0</v>
      </c>
      <c r="I38" s="451">
        <v>0</v>
      </c>
      <c r="J38" s="451">
        <v>0</v>
      </c>
      <c r="K38" s="452">
        <v>0</v>
      </c>
      <c r="L38" s="171"/>
      <c r="M38" s="171"/>
      <c r="N38" s="171"/>
      <c r="O38" s="171"/>
      <c r="P38" s="171"/>
      <c r="Q38" s="171"/>
      <c r="R38" s="171"/>
    </row>
    <row r="39" spans="1:18" ht="27.95" customHeight="1" x14ac:dyDescent="0.15">
      <c r="A39" s="441" t="s">
        <v>251</v>
      </c>
      <c r="B39" s="447">
        <f t="shared" si="2"/>
        <v>0</v>
      </c>
      <c r="C39" s="451">
        <v>0</v>
      </c>
      <c r="D39" s="451">
        <v>0</v>
      </c>
      <c r="E39" s="451">
        <v>0</v>
      </c>
      <c r="F39" s="451">
        <v>0</v>
      </c>
      <c r="G39" s="451">
        <v>0</v>
      </c>
      <c r="H39" s="451">
        <v>0</v>
      </c>
      <c r="I39" s="451">
        <v>0</v>
      </c>
      <c r="J39" s="451">
        <v>0</v>
      </c>
      <c r="K39" s="452">
        <v>0</v>
      </c>
      <c r="L39" s="171"/>
      <c r="M39" s="171"/>
      <c r="N39" s="171"/>
      <c r="O39" s="171"/>
      <c r="P39" s="171"/>
      <c r="Q39" s="171"/>
      <c r="R39" s="171"/>
    </row>
    <row r="40" spans="1:18" ht="27.95" customHeight="1" x14ac:dyDescent="0.15">
      <c r="A40" s="441" t="s">
        <v>242</v>
      </c>
      <c r="B40" s="447">
        <f t="shared" si="2"/>
        <v>0</v>
      </c>
      <c r="C40" s="451">
        <v>0</v>
      </c>
      <c r="D40" s="451">
        <v>0</v>
      </c>
      <c r="E40" s="451">
        <v>0</v>
      </c>
      <c r="F40" s="451">
        <v>0</v>
      </c>
      <c r="G40" s="451">
        <v>0</v>
      </c>
      <c r="H40" s="451">
        <v>0</v>
      </c>
      <c r="I40" s="451">
        <v>0</v>
      </c>
      <c r="J40" s="451">
        <v>0</v>
      </c>
      <c r="K40" s="452">
        <v>0</v>
      </c>
      <c r="L40" s="171"/>
      <c r="M40" s="171"/>
      <c r="N40" s="171"/>
      <c r="O40" s="171"/>
      <c r="P40" s="171"/>
      <c r="Q40" s="171"/>
      <c r="R40" s="171"/>
    </row>
    <row r="41" spans="1:18" ht="27.95" customHeight="1" thickBot="1" x14ac:dyDescent="0.2">
      <c r="A41" s="442" t="s">
        <v>247</v>
      </c>
      <c r="B41" s="453">
        <f t="shared" si="2"/>
        <v>0</v>
      </c>
      <c r="C41" s="454">
        <v>0</v>
      </c>
      <c r="D41" s="454">
        <v>0</v>
      </c>
      <c r="E41" s="454">
        <v>0</v>
      </c>
      <c r="F41" s="454">
        <v>0</v>
      </c>
      <c r="G41" s="454">
        <v>0</v>
      </c>
      <c r="H41" s="454">
        <v>0</v>
      </c>
      <c r="I41" s="454">
        <v>0</v>
      </c>
      <c r="J41" s="454">
        <v>0</v>
      </c>
      <c r="K41" s="455">
        <v>0</v>
      </c>
      <c r="L41" s="171"/>
      <c r="M41" s="171"/>
      <c r="N41" s="171"/>
      <c r="O41" s="171"/>
      <c r="P41" s="171"/>
      <c r="Q41" s="171"/>
      <c r="R41" s="171"/>
    </row>
    <row r="42" spans="1:18" ht="39.950000000000003" customHeight="1" x14ac:dyDescent="0.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</row>
    <row r="43" spans="1:18" ht="39.950000000000003" customHeight="1" x14ac:dyDescent="0.1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</row>
    <row r="44" spans="1:18" ht="39.950000000000003" customHeight="1" thickBot="1" x14ac:dyDescent="0.3">
      <c r="A44" s="496" t="s">
        <v>1</v>
      </c>
      <c r="B44" s="496"/>
      <c r="C44" s="496"/>
      <c r="D44" s="496"/>
      <c r="E44" s="496"/>
      <c r="F44" s="496"/>
      <c r="G44" s="171"/>
      <c r="H44" s="171"/>
      <c r="I44" s="171"/>
      <c r="J44" s="171"/>
      <c r="K44" s="171"/>
      <c r="L44" s="487"/>
      <c r="M44" s="487"/>
      <c r="N44" s="171"/>
      <c r="O44" s="171"/>
      <c r="P44" s="487" t="s">
        <v>127</v>
      </c>
      <c r="Q44" s="487"/>
      <c r="R44" s="171"/>
    </row>
    <row r="45" spans="1:18" ht="30" customHeight="1" x14ac:dyDescent="0.15">
      <c r="A45" s="502" t="s">
        <v>216</v>
      </c>
      <c r="B45" s="500" t="s">
        <v>268</v>
      </c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11"/>
      <c r="N45" s="547" t="s">
        <v>157</v>
      </c>
      <c r="O45" s="512"/>
      <c r="P45" s="512"/>
      <c r="Q45" s="548"/>
      <c r="R45" s="171"/>
    </row>
    <row r="46" spans="1:18" ht="30" customHeight="1" x14ac:dyDescent="0.15">
      <c r="A46" s="549"/>
      <c r="B46" s="540" t="s">
        <v>235</v>
      </c>
      <c r="C46" s="540"/>
      <c r="D46" s="540"/>
      <c r="E46" s="540" t="s">
        <v>299</v>
      </c>
      <c r="F46" s="540"/>
      <c r="G46" s="540"/>
      <c r="H46" s="540" t="s">
        <v>126</v>
      </c>
      <c r="I46" s="540"/>
      <c r="J46" s="540"/>
      <c r="K46" s="540" t="s">
        <v>285</v>
      </c>
      <c r="L46" s="540"/>
      <c r="M46" s="551"/>
      <c r="N46" s="559" t="s">
        <v>282</v>
      </c>
      <c r="O46" s="553" t="s">
        <v>283</v>
      </c>
      <c r="P46" s="553" t="s">
        <v>208</v>
      </c>
      <c r="Q46" s="603" t="s">
        <v>235</v>
      </c>
      <c r="R46" s="171"/>
    </row>
    <row r="47" spans="1:18" ht="30" customHeight="1" thickBot="1" x14ac:dyDescent="0.2">
      <c r="A47" s="503"/>
      <c r="B47" s="174" t="s">
        <v>232</v>
      </c>
      <c r="C47" s="174" t="s">
        <v>233</v>
      </c>
      <c r="D47" s="174" t="s">
        <v>235</v>
      </c>
      <c r="E47" s="174" t="s">
        <v>232</v>
      </c>
      <c r="F47" s="174" t="s">
        <v>233</v>
      </c>
      <c r="G47" s="174" t="s">
        <v>235</v>
      </c>
      <c r="H47" s="174" t="s">
        <v>232</v>
      </c>
      <c r="I47" s="174" t="s">
        <v>233</v>
      </c>
      <c r="J47" s="174" t="s">
        <v>235</v>
      </c>
      <c r="K47" s="174" t="s">
        <v>232</v>
      </c>
      <c r="L47" s="174" t="s">
        <v>233</v>
      </c>
      <c r="M47" s="222" t="s">
        <v>235</v>
      </c>
      <c r="N47" s="503"/>
      <c r="O47" s="602"/>
      <c r="P47" s="602"/>
      <c r="Q47" s="604"/>
      <c r="R47" s="171"/>
    </row>
    <row r="48" spans="1:18" ht="30" customHeight="1" thickTop="1" x14ac:dyDescent="0.15">
      <c r="A48" s="157" t="s">
        <v>235</v>
      </c>
      <c r="B48" s="158">
        <f>SUM(B49:B63)</f>
        <v>129</v>
      </c>
      <c r="C48" s="158">
        <f>SUM(C49:C63)</f>
        <v>126</v>
      </c>
      <c r="D48" s="158">
        <f t="shared" ref="D48:D63" si="4">SUM(B48:C48)</f>
        <v>255</v>
      </c>
      <c r="E48" s="158">
        <f>SUM(E49:E63)</f>
        <v>25</v>
      </c>
      <c r="F48" s="158">
        <f>SUM(F49:F63)</f>
        <v>25</v>
      </c>
      <c r="G48" s="158">
        <f t="shared" ref="G48:G63" si="5">SUM(E48:F48)</f>
        <v>50</v>
      </c>
      <c r="H48" s="158">
        <f>SUM(H49:H63)</f>
        <v>100</v>
      </c>
      <c r="I48" s="158">
        <f>SUM(I49:I63)</f>
        <v>100</v>
      </c>
      <c r="J48" s="158">
        <f t="shared" ref="J48:J63" si="6">SUM(H48:I48)</f>
        <v>200</v>
      </c>
      <c r="K48" s="158">
        <f>SUM(K49:K63)</f>
        <v>4</v>
      </c>
      <c r="L48" s="158">
        <f>SUM(L49:L63)</f>
        <v>1</v>
      </c>
      <c r="M48" s="223">
        <f t="shared" ref="M48:M63" si="7">SUM(K48:L48)</f>
        <v>5</v>
      </c>
      <c r="N48" s="325">
        <f>SUM(N49:N63)</f>
        <v>5</v>
      </c>
      <c r="O48" s="443">
        <f>SUM(O49:O63)</f>
        <v>250</v>
      </c>
      <c r="P48" s="158">
        <f>SUM(P49:P63)</f>
        <v>0</v>
      </c>
      <c r="Q48" s="159">
        <f t="shared" ref="Q48:Q63" si="8">SUM(N48:P48)</f>
        <v>255</v>
      </c>
      <c r="R48" s="171"/>
    </row>
    <row r="49" spans="1:18" ht="27.95" customHeight="1" x14ac:dyDescent="0.15">
      <c r="A49" s="441" t="s">
        <v>256</v>
      </c>
      <c r="B49" s="161">
        <f t="shared" ref="B49:B63" si="9">SUM(E49,H49,K49)</f>
        <v>0</v>
      </c>
      <c r="C49" s="161">
        <f t="shared" ref="C49:C63" si="10">SUM(F49,I49,L49)</f>
        <v>0</v>
      </c>
      <c r="D49" s="176">
        <f t="shared" si="4"/>
        <v>0</v>
      </c>
      <c r="E49" s="164">
        <v>0</v>
      </c>
      <c r="F49" s="164">
        <v>0</v>
      </c>
      <c r="G49" s="176">
        <f t="shared" si="5"/>
        <v>0</v>
      </c>
      <c r="H49" s="164">
        <v>0</v>
      </c>
      <c r="I49" s="164">
        <v>0</v>
      </c>
      <c r="J49" s="176">
        <f t="shared" si="6"/>
        <v>0</v>
      </c>
      <c r="K49" s="164">
        <v>0</v>
      </c>
      <c r="L49" s="164">
        <v>0</v>
      </c>
      <c r="M49" s="349">
        <f t="shared" si="7"/>
        <v>0</v>
      </c>
      <c r="N49" s="350">
        <v>0</v>
      </c>
      <c r="O49" s="164">
        <v>0</v>
      </c>
      <c r="P49" s="164">
        <v>0</v>
      </c>
      <c r="Q49" s="177">
        <f t="shared" si="8"/>
        <v>0</v>
      </c>
      <c r="R49" s="171"/>
    </row>
    <row r="50" spans="1:18" ht="27.95" customHeight="1" x14ac:dyDescent="0.15">
      <c r="A50" s="441" t="s">
        <v>244</v>
      </c>
      <c r="B50" s="161">
        <f t="shared" si="9"/>
        <v>4</v>
      </c>
      <c r="C50" s="161">
        <f t="shared" si="10"/>
        <v>1</v>
      </c>
      <c r="D50" s="176">
        <f t="shared" si="4"/>
        <v>5</v>
      </c>
      <c r="E50" s="164">
        <v>0</v>
      </c>
      <c r="F50" s="164">
        <v>0</v>
      </c>
      <c r="G50" s="176">
        <f t="shared" si="5"/>
        <v>0</v>
      </c>
      <c r="H50" s="164">
        <v>0</v>
      </c>
      <c r="I50" s="164">
        <v>0</v>
      </c>
      <c r="J50" s="176">
        <f t="shared" si="6"/>
        <v>0</v>
      </c>
      <c r="K50" s="164">
        <v>4</v>
      </c>
      <c r="L50" s="164">
        <v>1</v>
      </c>
      <c r="M50" s="349">
        <f t="shared" si="7"/>
        <v>5</v>
      </c>
      <c r="N50" s="350">
        <v>5</v>
      </c>
      <c r="O50" s="164">
        <v>0</v>
      </c>
      <c r="P50" s="164">
        <v>0</v>
      </c>
      <c r="Q50" s="177">
        <f t="shared" si="8"/>
        <v>5</v>
      </c>
      <c r="R50" s="171"/>
    </row>
    <row r="51" spans="1:18" ht="27.95" customHeight="1" x14ac:dyDescent="0.15">
      <c r="A51" s="441" t="s">
        <v>257</v>
      </c>
      <c r="B51" s="161">
        <f t="shared" si="9"/>
        <v>125</v>
      </c>
      <c r="C51" s="161">
        <f t="shared" si="10"/>
        <v>125</v>
      </c>
      <c r="D51" s="176">
        <f t="shared" si="4"/>
        <v>250</v>
      </c>
      <c r="E51" s="164">
        <v>25</v>
      </c>
      <c r="F51" s="164">
        <v>25</v>
      </c>
      <c r="G51" s="176">
        <f t="shared" si="5"/>
        <v>50</v>
      </c>
      <c r="H51" s="164">
        <v>100</v>
      </c>
      <c r="I51" s="164">
        <v>100</v>
      </c>
      <c r="J51" s="176">
        <f t="shared" si="6"/>
        <v>200</v>
      </c>
      <c r="K51" s="164">
        <v>0</v>
      </c>
      <c r="L51" s="164">
        <v>0</v>
      </c>
      <c r="M51" s="349">
        <f t="shared" si="7"/>
        <v>0</v>
      </c>
      <c r="N51" s="350">
        <v>0</v>
      </c>
      <c r="O51" s="164">
        <v>250</v>
      </c>
      <c r="P51" s="164">
        <v>0</v>
      </c>
      <c r="Q51" s="177">
        <f t="shared" si="8"/>
        <v>250</v>
      </c>
      <c r="R51" s="171"/>
    </row>
    <row r="52" spans="1:18" ht="27.95" customHeight="1" x14ac:dyDescent="0.15">
      <c r="A52" s="441" t="s">
        <v>249</v>
      </c>
      <c r="B52" s="161">
        <f t="shared" si="9"/>
        <v>0</v>
      </c>
      <c r="C52" s="161">
        <f t="shared" si="10"/>
        <v>0</v>
      </c>
      <c r="D52" s="176">
        <f t="shared" si="4"/>
        <v>0</v>
      </c>
      <c r="E52" s="164">
        <v>0</v>
      </c>
      <c r="F52" s="164">
        <v>0</v>
      </c>
      <c r="G52" s="176">
        <f t="shared" si="5"/>
        <v>0</v>
      </c>
      <c r="H52" s="164">
        <v>0</v>
      </c>
      <c r="I52" s="164">
        <v>0</v>
      </c>
      <c r="J52" s="176">
        <f t="shared" si="6"/>
        <v>0</v>
      </c>
      <c r="K52" s="164">
        <v>0</v>
      </c>
      <c r="L52" s="164">
        <v>0</v>
      </c>
      <c r="M52" s="349">
        <f t="shared" si="7"/>
        <v>0</v>
      </c>
      <c r="N52" s="350">
        <v>0</v>
      </c>
      <c r="O52" s="164">
        <v>0</v>
      </c>
      <c r="P52" s="164">
        <v>0</v>
      </c>
      <c r="Q52" s="177">
        <f t="shared" si="8"/>
        <v>0</v>
      </c>
      <c r="R52" s="171"/>
    </row>
    <row r="53" spans="1:18" ht="27.95" customHeight="1" x14ac:dyDescent="0.15">
      <c r="A53" s="441" t="s">
        <v>254</v>
      </c>
      <c r="B53" s="161">
        <f t="shared" si="9"/>
        <v>0</v>
      </c>
      <c r="C53" s="161">
        <f t="shared" si="10"/>
        <v>0</v>
      </c>
      <c r="D53" s="176">
        <f t="shared" si="4"/>
        <v>0</v>
      </c>
      <c r="E53" s="164">
        <v>0</v>
      </c>
      <c r="F53" s="164">
        <v>0</v>
      </c>
      <c r="G53" s="176">
        <f t="shared" si="5"/>
        <v>0</v>
      </c>
      <c r="H53" s="164">
        <v>0</v>
      </c>
      <c r="I53" s="164">
        <v>0</v>
      </c>
      <c r="J53" s="176">
        <f t="shared" si="6"/>
        <v>0</v>
      </c>
      <c r="K53" s="164">
        <v>0</v>
      </c>
      <c r="L53" s="164">
        <v>0</v>
      </c>
      <c r="M53" s="349">
        <f t="shared" si="7"/>
        <v>0</v>
      </c>
      <c r="N53" s="350">
        <v>0</v>
      </c>
      <c r="O53" s="164">
        <v>0</v>
      </c>
      <c r="P53" s="164">
        <v>0</v>
      </c>
      <c r="Q53" s="177">
        <f t="shared" si="8"/>
        <v>0</v>
      </c>
      <c r="R53" s="171"/>
    </row>
    <row r="54" spans="1:18" ht="27.95" customHeight="1" x14ac:dyDescent="0.15">
      <c r="A54" s="441" t="s">
        <v>245</v>
      </c>
      <c r="B54" s="161">
        <f t="shared" si="9"/>
        <v>0</v>
      </c>
      <c r="C54" s="161">
        <f t="shared" si="10"/>
        <v>0</v>
      </c>
      <c r="D54" s="176">
        <f t="shared" si="4"/>
        <v>0</v>
      </c>
      <c r="E54" s="164">
        <v>0</v>
      </c>
      <c r="F54" s="164">
        <v>0</v>
      </c>
      <c r="G54" s="176">
        <f t="shared" si="5"/>
        <v>0</v>
      </c>
      <c r="H54" s="164">
        <v>0</v>
      </c>
      <c r="I54" s="164">
        <v>0</v>
      </c>
      <c r="J54" s="176">
        <f t="shared" si="6"/>
        <v>0</v>
      </c>
      <c r="K54" s="164">
        <v>0</v>
      </c>
      <c r="L54" s="164">
        <v>0</v>
      </c>
      <c r="M54" s="349">
        <f t="shared" si="7"/>
        <v>0</v>
      </c>
      <c r="N54" s="350">
        <v>0</v>
      </c>
      <c r="O54" s="164">
        <v>0</v>
      </c>
      <c r="P54" s="164">
        <v>0</v>
      </c>
      <c r="Q54" s="177">
        <f t="shared" si="8"/>
        <v>0</v>
      </c>
      <c r="R54" s="171"/>
    </row>
    <row r="55" spans="1:18" ht="27.95" customHeight="1" x14ac:dyDescent="0.15">
      <c r="A55" s="441" t="s">
        <v>255</v>
      </c>
      <c r="B55" s="161">
        <f t="shared" si="9"/>
        <v>0</v>
      </c>
      <c r="C55" s="161">
        <f t="shared" si="10"/>
        <v>0</v>
      </c>
      <c r="D55" s="176">
        <f t="shared" si="4"/>
        <v>0</v>
      </c>
      <c r="E55" s="164">
        <v>0</v>
      </c>
      <c r="F55" s="164">
        <v>0</v>
      </c>
      <c r="G55" s="176">
        <f t="shared" si="5"/>
        <v>0</v>
      </c>
      <c r="H55" s="164">
        <v>0</v>
      </c>
      <c r="I55" s="164">
        <v>0</v>
      </c>
      <c r="J55" s="176">
        <f t="shared" si="6"/>
        <v>0</v>
      </c>
      <c r="K55" s="164">
        <v>0</v>
      </c>
      <c r="L55" s="164">
        <v>0</v>
      </c>
      <c r="M55" s="349">
        <f t="shared" si="7"/>
        <v>0</v>
      </c>
      <c r="N55" s="350">
        <v>0</v>
      </c>
      <c r="O55" s="164">
        <v>0</v>
      </c>
      <c r="P55" s="164">
        <v>0</v>
      </c>
      <c r="Q55" s="177">
        <f t="shared" si="8"/>
        <v>0</v>
      </c>
      <c r="R55" s="171"/>
    </row>
    <row r="56" spans="1:18" ht="27.95" customHeight="1" x14ac:dyDescent="0.15">
      <c r="A56" s="441" t="s">
        <v>239</v>
      </c>
      <c r="B56" s="161">
        <f t="shared" si="9"/>
        <v>0</v>
      </c>
      <c r="C56" s="161">
        <f t="shared" si="10"/>
        <v>0</v>
      </c>
      <c r="D56" s="176">
        <f t="shared" si="4"/>
        <v>0</v>
      </c>
      <c r="E56" s="164">
        <v>0</v>
      </c>
      <c r="F56" s="164">
        <v>0</v>
      </c>
      <c r="G56" s="176">
        <f t="shared" si="5"/>
        <v>0</v>
      </c>
      <c r="H56" s="164">
        <v>0</v>
      </c>
      <c r="I56" s="164">
        <v>0</v>
      </c>
      <c r="J56" s="176">
        <f t="shared" si="6"/>
        <v>0</v>
      </c>
      <c r="K56" s="164">
        <v>0</v>
      </c>
      <c r="L56" s="164">
        <v>0</v>
      </c>
      <c r="M56" s="349">
        <f t="shared" si="7"/>
        <v>0</v>
      </c>
      <c r="N56" s="350">
        <v>0</v>
      </c>
      <c r="O56" s="164">
        <v>0</v>
      </c>
      <c r="P56" s="164">
        <v>0</v>
      </c>
      <c r="Q56" s="177">
        <f t="shared" si="8"/>
        <v>0</v>
      </c>
      <c r="R56" s="171"/>
    </row>
    <row r="57" spans="1:18" ht="27.95" customHeight="1" x14ac:dyDescent="0.15">
      <c r="A57" s="441" t="s">
        <v>241</v>
      </c>
      <c r="B57" s="161">
        <f t="shared" si="9"/>
        <v>0</v>
      </c>
      <c r="C57" s="161">
        <f t="shared" si="10"/>
        <v>0</v>
      </c>
      <c r="D57" s="176">
        <f t="shared" si="4"/>
        <v>0</v>
      </c>
      <c r="E57" s="164">
        <v>0</v>
      </c>
      <c r="F57" s="164">
        <v>0</v>
      </c>
      <c r="G57" s="176">
        <f t="shared" si="5"/>
        <v>0</v>
      </c>
      <c r="H57" s="164">
        <v>0</v>
      </c>
      <c r="I57" s="164">
        <v>0</v>
      </c>
      <c r="J57" s="176">
        <f t="shared" si="6"/>
        <v>0</v>
      </c>
      <c r="K57" s="164">
        <v>0</v>
      </c>
      <c r="L57" s="164">
        <v>0</v>
      </c>
      <c r="M57" s="349">
        <f t="shared" si="7"/>
        <v>0</v>
      </c>
      <c r="N57" s="350">
        <v>0</v>
      </c>
      <c r="O57" s="164">
        <v>0</v>
      </c>
      <c r="P57" s="164">
        <v>0</v>
      </c>
      <c r="Q57" s="177">
        <f t="shared" si="8"/>
        <v>0</v>
      </c>
      <c r="R57" s="171"/>
    </row>
    <row r="58" spans="1:18" ht="27.95" customHeight="1" x14ac:dyDescent="0.15">
      <c r="A58" s="441" t="s">
        <v>252</v>
      </c>
      <c r="B58" s="161">
        <f t="shared" si="9"/>
        <v>0</v>
      </c>
      <c r="C58" s="161">
        <f t="shared" si="10"/>
        <v>0</v>
      </c>
      <c r="D58" s="176">
        <f t="shared" si="4"/>
        <v>0</v>
      </c>
      <c r="E58" s="164">
        <v>0</v>
      </c>
      <c r="F58" s="164">
        <v>0</v>
      </c>
      <c r="G58" s="176">
        <f t="shared" si="5"/>
        <v>0</v>
      </c>
      <c r="H58" s="164">
        <v>0</v>
      </c>
      <c r="I58" s="164">
        <v>0</v>
      </c>
      <c r="J58" s="176">
        <f t="shared" si="6"/>
        <v>0</v>
      </c>
      <c r="K58" s="164">
        <v>0</v>
      </c>
      <c r="L58" s="164">
        <v>0</v>
      </c>
      <c r="M58" s="349">
        <f t="shared" si="7"/>
        <v>0</v>
      </c>
      <c r="N58" s="350">
        <v>0</v>
      </c>
      <c r="O58" s="164">
        <v>0</v>
      </c>
      <c r="P58" s="164">
        <v>0</v>
      </c>
      <c r="Q58" s="177">
        <f t="shared" si="8"/>
        <v>0</v>
      </c>
      <c r="R58" s="171"/>
    </row>
    <row r="59" spans="1:18" ht="27.95" customHeight="1" x14ac:dyDescent="0.15">
      <c r="A59" s="441" t="s">
        <v>246</v>
      </c>
      <c r="B59" s="161">
        <f t="shared" si="9"/>
        <v>0</v>
      </c>
      <c r="C59" s="161">
        <f t="shared" si="10"/>
        <v>0</v>
      </c>
      <c r="D59" s="176">
        <f t="shared" si="4"/>
        <v>0</v>
      </c>
      <c r="E59" s="164">
        <v>0</v>
      </c>
      <c r="F59" s="164">
        <v>0</v>
      </c>
      <c r="G59" s="176">
        <f t="shared" si="5"/>
        <v>0</v>
      </c>
      <c r="H59" s="164">
        <v>0</v>
      </c>
      <c r="I59" s="164">
        <v>0</v>
      </c>
      <c r="J59" s="176">
        <f t="shared" si="6"/>
        <v>0</v>
      </c>
      <c r="K59" s="164">
        <v>0</v>
      </c>
      <c r="L59" s="164">
        <v>0</v>
      </c>
      <c r="M59" s="349">
        <f t="shared" si="7"/>
        <v>0</v>
      </c>
      <c r="N59" s="350">
        <v>0</v>
      </c>
      <c r="O59" s="164">
        <v>0</v>
      </c>
      <c r="P59" s="164">
        <v>0</v>
      </c>
      <c r="Q59" s="177">
        <f t="shared" si="8"/>
        <v>0</v>
      </c>
      <c r="R59" s="171"/>
    </row>
    <row r="60" spans="1:18" ht="27.95" customHeight="1" x14ac:dyDescent="0.15">
      <c r="A60" s="441" t="s">
        <v>253</v>
      </c>
      <c r="B60" s="161">
        <f t="shared" si="9"/>
        <v>0</v>
      </c>
      <c r="C60" s="161">
        <f t="shared" si="10"/>
        <v>0</v>
      </c>
      <c r="D60" s="176">
        <f t="shared" si="4"/>
        <v>0</v>
      </c>
      <c r="E60" s="164">
        <v>0</v>
      </c>
      <c r="F60" s="164">
        <v>0</v>
      </c>
      <c r="G60" s="176">
        <f>SUM(E60:F60)</f>
        <v>0</v>
      </c>
      <c r="H60" s="164">
        <v>0</v>
      </c>
      <c r="I60" s="164">
        <v>0</v>
      </c>
      <c r="J60" s="176">
        <f>SUM(H60:I60)</f>
        <v>0</v>
      </c>
      <c r="K60" s="164">
        <v>0</v>
      </c>
      <c r="L60" s="164">
        <v>0</v>
      </c>
      <c r="M60" s="349">
        <f>SUM(K60:L60)</f>
        <v>0</v>
      </c>
      <c r="N60" s="350">
        <v>0</v>
      </c>
      <c r="O60" s="164">
        <v>0</v>
      </c>
      <c r="P60" s="164">
        <v>0</v>
      </c>
      <c r="Q60" s="177">
        <f>SUM(N60:P60)</f>
        <v>0</v>
      </c>
      <c r="R60" s="171"/>
    </row>
    <row r="61" spans="1:18" ht="27.95" customHeight="1" x14ac:dyDescent="0.15">
      <c r="A61" s="441" t="s">
        <v>251</v>
      </c>
      <c r="B61" s="161">
        <f t="shared" si="9"/>
        <v>0</v>
      </c>
      <c r="C61" s="161">
        <f t="shared" si="10"/>
        <v>0</v>
      </c>
      <c r="D61" s="176">
        <f t="shared" si="4"/>
        <v>0</v>
      </c>
      <c r="E61" s="164">
        <v>0</v>
      </c>
      <c r="F61" s="164">
        <v>0</v>
      </c>
      <c r="G61" s="176">
        <f t="shared" si="5"/>
        <v>0</v>
      </c>
      <c r="H61" s="164">
        <v>0</v>
      </c>
      <c r="I61" s="164">
        <v>0</v>
      </c>
      <c r="J61" s="176">
        <f t="shared" si="6"/>
        <v>0</v>
      </c>
      <c r="K61" s="164">
        <v>0</v>
      </c>
      <c r="L61" s="164">
        <v>0</v>
      </c>
      <c r="M61" s="349">
        <f t="shared" si="7"/>
        <v>0</v>
      </c>
      <c r="N61" s="350">
        <v>0</v>
      </c>
      <c r="O61" s="164">
        <v>0</v>
      </c>
      <c r="P61" s="164">
        <v>0</v>
      </c>
      <c r="Q61" s="177">
        <f t="shared" si="8"/>
        <v>0</v>
      </c>
      <c r="R61" s="171"/>
    </row>
    <row r="62" spans="1:18" ht="27.95" customHeight="1" x14ac:dyDescent="0.15">
      <c r="A62" s="441" t="s">
        <v>242</v>
      </c>
      <c r="B62" s="161">
        <f t="shared" si="9"/>
        <v>0</v>
      </c>
      <c r="C62" s="161">
        <f t="shared" si="10"/>
        <v>0</v>
      </c>
      <c r="D62" s="176">
        <f t="shared" si="4"/>
        <v>0</v>
      </c>
      <c r="E62" s="164">
        <v>0</v>
      </c>
      <c r="F62" s="164">
        <v>0</v>
      </c>
      <c r="G62" s="176">
        <f t="shared" si="5"/>
        <v>0</v>
      </c>
      <c r="H62" s="164">
        <v>0</v>
      </c>
      <c r="I62" s="164">
        <v>0</v>
      </c>
      <c r="J62" s="176">
        <f t="shared" si="6"/>
        <v>0</v>
      </c>
      <c r="K62" s="164">
        <v>0</v>
      </c>
      <c r="L62" s="164">
        <v>0</v>
      </c>
      <c r="M62" s="349">
        <f t="shared" si="7"/>
        <v>0</v>
      </c>
      <c r="N62" s="350">
        <v>0</v>
      </c>
      <c r="O62" s="164">
        <v>0</v>
      </c>
      <c r="P62" s="164">
        <v>0</v>
      </c>
      <c r="Q62" s="177">
        <f t="shared" si="8"/>
        <v>0</v>
      </c>
      <c r="R62" s="171"/>
    </row>
    <row r="63" spans="1:18" ht="27.95" customHeight="1" thickBot="1" x14ac:dyDescent="0.2">
      <c r="A63" s="442" t="s">
        <v>247</v>
      </c>
      <c r="B63" s="167">
        <f t="shared" si="9"/>
        <v>0</v>
      </c>
      <c r="C63" s="167">
        <f t="shared" si="10"/>
        <v>0</v>
      </c>
      <c r="D63" s="178">
        <f t="shared" si="4"/>
        <v>0</v>
      </c>
      <c r="E63" s="168">
        <v>0</v>
      </c>
      <c r="F63" s="168">
        <v>0</v>
      </c>
      <c r="G63" s="178">
        <f t="shared" si="5"/>
        <v>0</v>
      </c>
      <c r="H63" s="168">
        <v>0</v>
      </c>
      <c r="I63" s="168">
        <v>0</v>
      </c>
      <c r="J63" s="178">
        <f t="shared" si="6"/>
        <v>0</v>
      </c>
      <c r="K63" s="168">
        <v>0</v>
      </c>
      <c r="L63" s="168">
        <v>0</v>
      </c>
      <c r="M63" s="351">
        <f t="shared" si="7"/>
        <v>0</v>
      </c>
      <c r="N63" s="352">
        <v>0</v>
      </c>
      <c r="O63" s="168">
        <v>0</v>
      </c>
      <c r="P63" s="168">
        <v>0</v>
      </c>
      <c r="Q63" s="179">
        <f t="shared" si="8"/>
        <v>0</v>
      </c>
      <c r="R63" s="171"/>
    </row>
    <row r="64" spans="1:18" ht="20.25" x14ac:dyDescent="0.1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20.25" x14ac:dyDescent="0.1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</row>
  </sheetData>
  <mergeCells count="22">
    <mergeCell ref="N46:N47"/>
    <mergeCell ref="O46:O47"/>
    <mergeCell ref="P46:P47"/>
    <mergeCell ref="A44:F44"/>
    <mergeCell ref="L44:M44"/>
    <mergeCell ref="P44:Q44"/>
    <mergeCell ref="A45:A47"/>
    <mergeCell ref="B45:M45"/>
    <mergeCell ref="N45:Q45"/>
    <mergeCell ref="Q46:Q47"/>
    <mergeCell ref="A1:M1"/>
    <mergeCell ref="I3:K3"/>
    <mergeCell ref="A3:E3"/>
    <mergeCell ref="A2:C2"/>
    <mergeCell ref="B46:D46"/>
    <mergeCell ref="E46:G46"/>
    <mergeCell ref="H46:J46"/>
    <mergeCell ref="K46:M46"/>
    <mergeCell ref="A21:K21"/>
    <mergeCell ref="A23:C23"/>
    <mergeCell ref="A24:E24"/>
    <mergeCell ref="I24:K24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1"/>
  <dimension ref="A1:IG64"/>
  <sheetViews>
    <sheetView showGridLines="0" zoomScale="70" zoomScaleNormal="70" workbookViewId="0">
      <selection activeCell="I58" sqref="I58"/>
    </sheetView>
  </sheetViews>
  <sheetFormatPr defaultColWidth="9.109375" defaultRowHeight="14.25" x14ac:dyDescent="0.15"/>
  <cols>
    <col min="1" max="13" width="16" style="1" customWidth="1"/>
    <col min="14" max="241" width="9.109375" style="1"/>
  </cols>
  <sheetData>
    <row r="1" spans="1:14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4" ht="39.950000000000003" customHeight="1" x14ac:dyDescent="0.15">
      <c r="A2" s="489" t="s">
        <v>316</v>
      </c>
      <c r="B2" s="489"/>
      <c r="C2" s="489"/>
    </row>
    <row r="3" spans="1:14" ht="39.950000000000003" customHeight="1" thickBot="1" x14ac:dyDescent="0.3">
      <c r="A3" s="496" t="s">
        <v>180</v>
      </c>
      <c r="B3" s="496"/>
      <c r="C3" s="496"/>
      <c r="D3" s="496"/>
      <c r="E3" s="496"/>
      <c r="F3" s="171"/>
      <c r="G3" s="171"/>
      <c r="H3" s="497" t="s">
        <v>138</v>
      </c>
      <c r="I3" s="497"/>
      <c r="J3" s="497"/>
      <c r="K3" s="171"/>
      <c r="L3" s="171"/>
      <c r="M3" s="171"/>
      <c r="N3" s="171"/>
    </row>
    <row r="4" spans="1:14" ht="45.95" customHeight="1" thickBot="1" x14ac:dyDescent="0.2">
      <c r="A4" s="153" t="s">
        <v>216</v>
      </c>
      <c r="B4" s="154" t="s">
        <v>234</v>
      </c>
      <c r="C4" s="154" t="s">
        <v>121</v>
      </c>
      <c r="D4" s="154" t="s">
        <v>80</v>
      </c>
      <c r="E4" s="154" t="s">
        <v>68</v>
      </c>
      <c r="F4" s="154" t="s">
        <v>79</v>
      </c>
      <c r="G4" s="226" t="s">
        <v>44</v>
      </c>
      <c r="H4" s="226" t="s">
        <v>59</v>
      </c>
      <c r="I4" s="226" t="s">
        <v>52</v>
      </c>
      <c r="J4" s="229" t="s">
        <v>139</v>
      </c>
      <c r="K4" s="171"/>
      <c r="L4" s="171"/>
      <c r="M4" s="171"/>
      <c r="N4" s="171"/>
    </row>
    <row r="5" spans="1:14" ht="30" customHeight="1" thickTop="1" x14ac:dyDescent="0.15">
      <c r="A5" s="157" t="s">
        <v>235</v>
      </c>
      <c r="B5" s="158">
        <f t="shared" ref="B5:B20" si="0">SUM(C5:J5)</f>
        <v>16</v>
      </c>
      <c r="C5" s="158">
        <f t="shared" ref="C5:J5" si="1">SUM(C6:C20)</f>
        <v>14</v>
      </c>
      <c r="D5" s="158">
        <f t="shared" si="1"/>
        <v>1</v>
      </c>
      <c r="E5" s="158">
        <f t="shared" si="1"/>
        <v>0</v>
      </c>
      <c r="F5" s="158">
        <f t="shared" si="1"/>
        <v>0</v>
      </c>
      <c r="G5" s="158">
        <f t="shared" si="1"/>
        <v>1</v>
      </c>
      <c r="H5" s="158">
        <f t="shared" si="1"/>
        <v>0</v>
      </c>
      <c r="I5" s="158">
        <f t="shared" si="1"/>
        <v>0</v>
      </c>
      <c r="J5" s="159">
        <f t="shared" si="1"/>
        <v>0</v>
      </c>
      <c r="K5" s="171"/>
      <c r="L5" s="171"/>
      <c r="M5" s="171"/>
      <c r="N5" s="171"/>
    </row>
    <row r="6" spans="1:14" ht="27.95" customHeight="1" x14ac:dyDescent="0.15">
      <c r="A6" s="441" t="s">
        <v>256</v>
      </c>
      <c r="B6" s="161">
        <f t="shared" si="0"/>
        <v>0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216">
        <v>0</v>
      </c>
      <c r="J6" s="163">
        <v>0</v>
      </c>
      <c r="K6" s="171"/>
      <c r="L6" s="171"/>
      <c r="M6" s="171"/>
      <c r="N6" s="171"/>
    </row>
    <row r="7" spans="1:14" ht="27.95" customHeight="1" x14ac:dyDescent="0.15">
      <c r="A7" s="441" t="s">
        <v>244</v>
      </c>
      <c r="B7" s="161">
        <f t="shared" si="0"/>
        <v>1</v>
      </c>
      <c r="C7" s="164">
        <v>1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3">
        <v>0</v>
      </c>
      <c r="K7" s="171"/>
      <c r="L7" s="171"/>
      <c r="M7" s="171"/>
      <c r="N7" s="171"/>
    </row>
    <row r="8" spans="1:14" ht="27.95" customHeight="1" x14ac:dyDescent="0.15">
      <c r="A8" s="441" t="s">
        <v>257</v>
      </c>
      <c r="B8" s="161">
        <f t="shared" si="0"/>
        <v>1</v>
      </c>
      <c r="C8" s="162">
        <v>1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3">
        <v>0</v>
      </c>
      <c r="K8" s="171"/>
      <c r="L8" s="171"/>
      <c r="M8" s="171"/>
      <c r="N8" s="171"/>
    </row>
    <row r="9" spans="1:14" ht="27.95" customHeight="1" x14ac:dyDescent="0.15">
      <c r="A9" s="441" t="s">
        <v>249</v>
      </c>
      <c r="B9" s="161">
        <f t="shared" si="0"/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217">
        <v>0</v>
      </c>
      <c r="J9" s="165">
        <v>0</v>
      </c>
      <c r="K9" s="171"/>
      <c r="L9" s="171"/>
      <c r="M9" s="171"/>
      <c r="N9" s="171"/>
    </row>
    <row r="10" spans="1:14" ht="27.95" customHeight="1" x14ac:dyDescent="0.15">
      <c r="A10" s="441" t="s">
        <v>254</v>
      </c>
      <c r="B10" s="161">
        <f t="shared" si="0"/>
        <v>1</v>
      </c>
      <c r="C10" s="164">
        <v>1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217">
        <v>0</v>
      </c>
      <c r="J10" s="165">
        <v>0</v>
      </c>
      <c r="K10" s="171"/>
      <c r="L10" s="171"/>
      <c r="M10" s="171"/>
      <c r="N10" s="171"/>
    </row>
    <row r="11" spans="1:14" ht="27.95" customHeight="1" x14ac:dyDescent="0.15">
      <c r="A11" s="441" t="s">
        <v>245</v>
      </c>
      <c r="B11" s="161">
        <f t="shared" si="0"/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5">
        <v>0</v>
      </c>
      <c r="K11" s="171"/>
      <c r="L11" s="171"/>
      <c r="M11" s="171"/>
      <c r="N11" s="171"/>
    </row>
    <row r="12" spans="1:14" ht="27.95" customHeight="1" x14ac:dyDescent="0.15">
      <c r="A12" s="441" t="s">
        <v>255</v>
      </c>
      <c r="B12" s="161">
        <f t="shared" si="0"/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5">
        <v>0</v>
      </c>
      <c r="K12" s="171"/>
      <c r="L12" s="171"/>
      <c r="M12" s="171"/>
      <c r="N12" s="171"/>
    </row>
    <row r="13" spans="1:14" ht="27.95" customHeight="1" x14ac:dyDescent="0.15">
      <c r="A13" s="441" t="s">
        <v>239</v>
      </c>
      <c r="B13" s="161">
        <f t="shared" si="0"/>
        <v>1</v>
      </c>
      <c r="C13" s="164">
        <v>0</v>
      </c>
      <c r="D13" s="164">
        <v>0</v>
      </c>
      <c r="E13" s="164">
        <v>0</v>
      </c>
      <c r="F13" s="164">
        <v>0</v>
      </c>
      <c r="G13" s="164">
        <v>1</v>
      </c>
      <c r="H13" s="164">
        <v>0</v>
      </c>
      <c r="I13" s="217">
        <v>0</v>
      </c>
      <c r="J13" s="165">
        <v>0</v>
      </c>
      <c r="K13" s="171"/>
      <c r="L13" s="171"/>
      <c r="M13" s="171"/>
      <c r="N13" s="171"/>
    </row>
    <row r="14" spans="1:14" ht="27.95" customHeight="1" x14ac:dyDescent="0.15">
      <c r="A14" s="441" t="s">
        <v>241</v>
      </c>
      <c r="B14" s="161">
        <f t="shared" si="0"/>
        <v>1</v>
      </c>
      <c r="C14" s="164">
        <v>1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5">
        <v>0</v>
      </c>
      <c r="K14" s="171"/>
      <c r="L14" s="171"/>
      <c r="M14" s="171"/>
      <c r="N14" s="171"/>
    </row>
    <row r="15" spans="1:14" ht="27.95" customHeight="1" x14ac:dyDescent="0.15">
      <c r="A15" s="441" t="s">
        <v>252</v>
      </c>
      <c r="B15" s="161">
        <f t="shared" si="0"/>
        <v>4</v>
      </c>
      <c r="C15" s="164">
        <v>3</v>
      </c>
      <c r="D15" s="164">
        <v>1</v>
      </c>
      <c r="E15" s="164">
        <v>0</v>
      </c>
      <c r="F15" s="164">
        <v>0</v>
      </c>
      <c r="G15" s="164">
        <v>0</v>
      </c>
      <c r="H15" s="164">
        <v>0</v>
      </c>
      <c r="I15" s="217">
        <v>0</v>
      </c>
      <c r="J15" s="165">
        <v>0</v>
      </c>
      <c r="K15" s="171"/>
      <c r="L15" s="171"/>
      <c r="M15" s="171"/>
      <c r="N15" s="171"/>
    </row>
    <row r="16" spans="1:14" ht="27.95" customHeight="1" x14ac:dyDescent="0.15">
      <c r="A16" s="441" t="s">
        <v>246</v>
      </c>
      <c r="B16" s="161">
        <f t="shared" si="0"/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5">
        <v>0</v>
      </c>
      <c r="K16" s="171"/>
      <c r="L16" s="171"/>
      <c r="M16" s="171"/>
      <c r="N16" s="171"/>
    </row>
    <row r="17" spans="1:14" ht="27.95" customHeight="1" x14ac:dyDescent="0.15">
      <c r="A17" s="441" t="s">
        <v>253</v>
      </c>
      <c r="B17" s="161">
        <f t="shared" si="0"/>
        <v>1</v>
      </c>
      <c r="C17" s="164">
        <v>1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217">
        <v>0</v>
      </c>
      <c r="J17" s="165">
        <v>0</v>
      </c>
      <c r="K17" s="171"/>
      <c r="L17" s="171"/>
      <c r="M17" s="171"/>
      <c r="N17" s="171"/>
    </row>
    <row r="18" spans="1:14" ht="27.95" customHeight="1" x14ac:dyDescent="0.15">
      <c r="A18" s="441" t="s">
        <v>251</v>
      </c>
      <c r="B18" s="161">
        <f t="shared" si="0"/>
        <v>4</v>
      </c>
      <c r="C18" s="164">
        <v>4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5">
        <v>0</v>
      </c>
      <c r="K18" s="171"/>
      <c r="L18" s="171"/>
      <c r="M18" s="171"/>
      <c r="N18" s="171"/>
    </row>
    <row r="19" spans="1:14" ht="27.95" customHeight="1" x14ac:dyDescent="0.15">
      <c r="A19" s="441" t="s">
        <v>242</v>
      </c>
      <c r="B19" s="161">
        <f t="shared" si="0"/>
        <v>2</v>
      </c>
      <c r="C19" s="164">
        <v>2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5">
        <v>0</v>
      </c>
      <c r="K19" s="171"/>
      <c r="L19" s="171"/>
      <c r="M19" s="171"/>
      <c r="N19" s="171"/>
    </row>
    <row r="20" spans="1:14" ht="27.95" customHeight="1" thickBot="1" x14ac:dyDescent="0.2">
      <c r="A20" s="442" t="s">
        <v>247</v>
      </c>
      <c r="B20" s="167">
        <f t="shared" si="0"/>
        <v>0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219">
        <v>0</v>
      </c>
      <c r="J20" s="169">
        <v>0</v>
      </c>
      <c r="K20" s="171"/>
      <c r="L20" s="171"/>
      <c r="M20" s="171"/>
      <c r="N20" s="171"/>
    </row>
    <row r="21" spans="1:14" ht="39.950000000000003" customHeight="1" x14ac:dyDescent="0.15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71"/>
      <c r="L21" s="171"/>
      <c r="M21" s="171"/>
      <c r="N21" s="171"/>
    </row>
    <row r="22" spans="1:14" ht="39.950000000000003" customHeight="1" x14ac:dyDescent="0.1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71"/>
      <c r="L22" s="171"/>
      <c r="M22" s="171"/>
      <c r="N22" s="171"/>
    </row>
    <row r="23" spans="1:14" ht="39.950000000000003" customHeight="1" x14ac:dyDescent="0.15">
      <c r="A23" s="505"/>
      <c r="B23" s="505"/>
      <c r="C23" s="505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  <row r="24" spans="1:14" ht="39.950000000000003" customHeight="1" thickBot="1" x14ac:dyDescent="0.3">
      <c r="A24" s="496" t="s">
        <v>181</v>
      </c>
      <c r="B24" s="496"/>
      <c r="C24" s="496"/>
      <c r="D24" s="496"/>
      <c r="E24" s="496"/>
      <c r="F24" s="171"/>
      <c r="G24" s="171"/>
      <c r="H24" s="497" t="s">
        <v>128</v>
      </c>
      <c r="I24" s="497"/>
      <c r="J24" s="497"/>
      <c r="K24" s="171"/>
      <c r="L24" s="171"/>
      <c r="M24" s="171"/>
      <c r="N24" s="171"/>
    </row>
    <row r="25" spans="1:14" ht="45.95" customHeight="1" thickBot="1" x14ac:dyDescent="0.2">
      <c r="A25" s="153" t="s">
        <v>216</v>
      </c>
      <c r="B25" s="154" t="s">
        <v>234</v>
      </c>
      <c r="C25" s="154" t="s">
        <v>121</v>
      </c>
      <c r="D25" s="154" t="s">
        <v>80</v>
      </c>
      <c r="E25" s="154" t="s">
        <v>68</v>
      </c>
      <c r="F25" s="154" t="s">
        <v>79</v>
      </c>
      <c r="G25" s="226" t="s">
        <v>44</v>
      </c>
      <c r="H25" s="226" t="s">
        <v>59</v>
      </c>
      <c r="I25" s="226" t="s">
        <v>52</v>
      </c>
      <c r="J25" s="229" t="s">
        <v>139</v>
      </c>
      <c r="K25" s="171"/>
      <c r="L25" s="171"/>
      <c r="M25" s="171"/>
      <c r="N25" s="171"/>
    </row>
    <row r="26" spans="1:14" ht="30" customHeight="1" thickTop="1" x14ac:dyDescent="0.15">
      <c r="A26" s="157" t="s">
        <v>235</v>
      </c>
      <c r="B26" s="158">
        <f t="shared" ref="B26:B41" si="2">SUM(C26:J26)</f>
        <v>2904</v>
      </c>
      <c r="C26" s="158">
        <f t="shared" ref="C26:J26" si="3">SUM(C27:C41)</f>
        <v>104</v>
      </c>
      <c r="D26" s="158">
        <f t="shared" si="3"/>
        <v>100</v>
      </c>
      <c r="E26" s="158">
        <f t="shared" si="3"/>
        <v>0</v>
      </c>
      <c r="F26" s="158">
        <f t="shared" si="3"/>
        <v>0</v>
      </c>
      <c r="G26" s="158">
        <f t="shared" si="3"/>
        <v>2700</v>
      </c>
      <c r="H26" s="158">
        <f t="shared" si="3"/>
        <v>0</v>
      </c>
      <c r="I26" s="158">
        <f t="shared" si="3"/>
        <v>0</v>
      </c>
      <c r="J26" s="159">
        <f t="shared" si="3"/>
        <v>0</v>
      </c>
      <c r="K26" s="171"/>
      <c r="L26" s="171"/>
      <c r="M26" s="171"/>
      <c r="N26" s="171"/>
    </row>
    <row r="27" spans="1:14" ht="27.95" customHeight="1" x14ac:dyDescent="0.15">
      <c r="A27" s="441" t="s">
        <v>256</v>
      </c>
      <c r="B27" s="161">
        <f t="shared" si="2"/>
        <v>0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216">
        <v>0</v>
      </c>
      <c r="J27" s="163">
        <v>0</v>
      </c>
      <c r="K27" s="180"/>
      <c r="L27" s="171"/>
      <c r="M27" s="171"/>
      <c r="N27" s="171"/>
    </row>
    <row r="28" spans="1:14" ht="27.95" customHeight="1" x14ac:dyDescent="0.15">
      <c r="A28" s="441" t="s">
        <v>244</v>
      </c>
      <c r="B28" s="161">
        <f t="shared" si="2"/>
        <v>5</v>
      </c>
      <c r="C28" s="164">
        <v>5</v>
      </c>
      <c r="D28" s="164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5">
        <v>0</v>
      </c>
      <c r="K28" s="180"/>
      <c r="L28" s="171"/>
      <c r="M28" s="171"/>
      <c r="N28" s="171"/>
    </row>
    <row r="29" spans="1:14" ht="27.95" customHeight="1" x14ac:dyDescent="0.15">
      <c r="A29" s="441" t="s">
        <v>257</v>
      </c>
      <c r="B29" s="161">
        <f t="shared" si="2"/>
        <v>10</v>
      </c>
      <c r="C29" s="164">
        <v>10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217">
        <v>0</v>
      </c>
      <c r="J29" s="165">
        <v>0</v>
      </c>
      <c r="K29" s="180"/>
      <c r="L29" s="171"/>
      <c r="M29" s="171"/>
      <c r="N29" s="171"/>
    </row>
    <row r="30" spans="1:14" ht="27.95" customHeight="1" x14ac:dyDescent="0.15">
      <c r="A30" s="441" t="s">
        <v>249</v>
      </c>
      <c r="B30" s="161">
        <f t="shared" si="2"/>
        <v>0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217">
        <v>0</v>
      </c>
      <c r="J30" s="165">
        <v>0</v>
      </c>
      <c r="K30" s="180"/>
      <c r="L30" s="171"/>
      <c r="M30" s="171"/>
      <c r="N30" s="171"/>
    </row>
    <row r="31" spans="1:14" ht="27.95" customHeight="1" x14ac:dyDescent="0.15">
      <c r="A31" s="441" t="s">
        <v>254</v>
      </c>
      <c r="B31" s="161">
        <f t="shared" si="2"/>
        <v>5</v>
      </c>
      <c r="C31" s="164">
        <v>5</v>
      </c>
      <c r="D31" s="164">
        <v>0</v>
      </c>
      <c r="E31" s="164">
        <v>0</v>
      </c>
      <c r="F31" s="164">
        <v>0</v>
      </c>
      <c r="G31" s="164">
        <v>0</v>
      </c>
      <c r="H31" s="164">
        <v>0</v>
      </c>
      <c r="I31" s="217">
        <v>0</v>
      </c>
      <c r="J31" s="165">
        <v>0</v>
      </c>
      <c r="K31" s="180"/>
      <c r="L31" s="171"/>
      <c r="M31" s="171"/>
      <c r="N31" s="171"/>
    </row>
    <row r="32" spans="1:14" ht="27.95" customHeight="1" x14ac:dyDescent="0.15">
      <c r="A32" s="441" t="s">
        <v>245</v>
      </c>
      <c r="B32" s="161">
        <f t="shared" si="2"/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5">
        <v>0</v>
      </c>
      <c r="K32" s="180"/>
      <c r="L32" s="171"/>
      <c r="M32" s="171"/>
      <c r="N32" s="171"/>
    </row>
    <row r="33" spans="1:14" ht="27.95" customHeight="1" x14ac:dyDescent="0.15">
      <c r="A33" s="441" t="s">
        <v>255</v>
      </c>
      <c r="B33" s="161">
        <f t="shared" si="2"/>
        <v>0</v>
      </c>
      <c r="C33" s="164">
        <v>0</v>
      </c>
      <c r="D33" s="164">
        <v>0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5">
        <v>0</v>
      </c>
      <c r="K33" s="180"/>
      <c r="L33" s="171"/>
      <c r="M33" s="171"/>
      <c r="N33" s="171"/>
    </row>
    <row r="34" spans="1:14" ht="27.95" customHeight="1" x14ac:dyDescent="0.15">
      <c r="A34" s="441" t="s">
        <v>239</v>
      </c>
      <c r="B34" s="161">
        <f t="shared" si="2"/>
        <v>2700</v>
      </c>
      <c r="C34" s="164">
        <v>0</v>
      </c>
      <c r="D34" s="164">
        <v>0</v>
      </c>
      <c r="E34" s="164">
        <v>0</v>
      </c>
      <c r="F34" s="164">
        <v>0</v>
      </c>
      <c r="G34" s="164">
        <v>2700</v>
      </c>
      <c r="H34" s="164">
        <v>0</v>
      </c>
      <c r="I34" s="164">
        <v>0</v>
      </c>
      <c r="J34" s="165">
        <v>0</v>
      </c>
      <c r="K34" s="180"/>
      <c r="L34" s="171"/>
      <c r="M34" s="171"/>
      <c r="N34" s="171"/>
    </row>
    <row r="35" spans="1:14" ht="27.95" customHeight="1" x14ac:dyDescent="0.15">
      <c r="A35" s="441" t="s">
        <v>241</v>
      </c>
      <c r="B35" s="161">
        <f t="shared" si="2"/>
        <v>15</v>
      </c>
      <c r="C35" s="164">
        <v>15</v>
      </c>
      <c r="D35" s="164">
        <v>0</v>
      </c>
      <c r="E35" s="164">
        <v>0</v>
      </c>
      <c r="F35" s="164">
        <v>0</v>
      </c>
      <c r="G35" s="164">
        <v>0</v>
      </c>
      <c r="H35" s="164">
        <v>0</v>
      </c>
      <c r="I35" s="164">
        <v>0</v>
      </c>
      <c r="J35" s="165">
        <v>0</v>
      </c>
      <c r="K35" s="180"/>
      <c r="L35" s="171"/>
      <c r="M35" s="171"/>
      <c r="N35" s="171"/>
    </row>
    <row r="36" spans="1:14" ht="27.95" customHeight="1" x14ac:dyDescent="0.15">
      <c r="A36" s="441" t="s">
        <v>252</v>
      </c>
      <c r="B36" s="161">
        <f t="shared" si="2"/>
        <v>116</v>
      </c>
      <c r="C36" s="164">
        <v>16</v>
      </c>
      <c r="D36" s="164">
        <v>100</v>
      </c>
      <c r="E36" s="164">
        <v>0</v>
      </c>
      <c r="F36" s="164">
        <v>0</v>
      </c>
      <c r="G36" s="164">
        <v>0</v>
      </c>
      <c r="H36" s="164">
        <v>0</v>
      </c>
      <c r="I36" s="217">
        <v>0</v>
      </c>
      <c r="J36" s="165">
        <v>0</v>
      </c>
      <c r="K36" s="180"/>
      <c r="L36" s="171"/>
      <c r="M36" s="171"/>
      <c r="N36" s="171"/>
    </row>
    <row r="37" spans="1:14" ht="27.95" customHeight="1" x14ac:dyDescent="0.15">
      <c r="A37" s="441" t="s">
        <v>246</v>
      </c>
      <c r="B37" s="161">
        <f t="shared" si="2"/>
        <v>0</v>
      </c>
      <c r="C37" s="164">
        <v>0</v>
      </c>
      <c r="D37" s="164">
        <v>0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  <c r="J37" s="165">
        <v>0</v>
      </c>
      <c r="K37" s="180"/>
      <c r="L37" s="171"/>
      <c r="M37" s="171"/>
      <c r="N37" s="171"/>
    </row>
    <row r="38" spans="1:14" ht="27.95" customHeight="1" x14ac:dyDescent="0.15">
      <c r="A38" s="441" t="s">
        <v>253</v>
      </c>
      <c r="B38" s="161">
        <f t="shared" si="2"/>
        <v>2</v>
      </c>
      <c r="C38" s="164">
        <v>2</v>
      </c>
      <c r="D38" s="164">
        <v>0</v>
      </c>
      <c r="E38" s="164">
        <v>0</v>
      </c>
      <c r="F38" s="164">
        <v>0</v>
      </c>
      <c r="G38" s="164">
        <v>0</v>
      </c>
      <c r="H38" s="164">
        <v>0</v>
      </c>
      <c r="I38" s="217">
        <v>0</v>
      </c>
      <c r="J38" s="165">
        <v>0</v>
      </c>
      <c r="K38" s="180"/>
      <c r="L38" s="171"/>
      <c r="M38" s="171"/>
      <c r="N38" s="171"/>
    </row>
    <row r="39" spans="1:14" ht="27.95" customHeight="1" x14ac:dyDescent="0.15">
      <c r="A39" s="441" t="s">
        <v>251</v>
      </c>
      <c r="B39" s="161">
        <f t="shared" si="2"/>
        <v>42</v>
      </c>
      <c r="C39" s="164">
        <v>42</v>
      </c>
      <c r="D39" s="164">
        <v>0</v>
      </c>
      <c r="E39" s="164">
        <v>0</v>
      </c>
      <c r="F39" s="164">
        <v>0</v>
      </c>
      <c r="G39" s="164">
        <v>0</v>
      </c>
      <c r="H39" s="164">
        <v>0</v>
      </c>
      <c r="I39" s="164">
        <v>0</v>
      </c>
      <c r="J39" s="165">
        <v>0</v>
      </c>
      <c r="K39" s="180"/>
      <c r="L39" s="171"/>
      <c r="M39" s="171"/>
      <c r="N39" s="171"/>
    </row>
    <row r="40" spans="1:14" ht="27.95" customHeight="1" x14ac:dyDescent="0.15">
      <c r="A40" s="441" t="s">
        <v>242</v>
      </c>
      <c r="B40" s="161">
        <f t="shared" si="2"/>
        <v>9</v>
      </c>
      <c r="C40" s="164">
        <v>9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5">
        <v>0</v>
      </c>
      <c r="K40" s="180"/>
      <c r="L40" s="171"/>
      <c r="M40" s="171"/>
      <c r="N40" s="171"/>
    </row>
    <row r="41" spans="1:14" ht="27.95" customHeight="1" thickBot="1" x14ac:dyDescent="0.2">
      <c r="A41" s="442" t="s">
        <v>247</v>
      </c>
      <c r="B41" s="167">
        <f t="shared" si="2"/>
        <v>0</v>
      </c>
      <c r="C41" s="168">
        <v>0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9">
        <v>0</v>
      </c>
      <c r="K41" s="180"/>
      <c r="L41" s="171"/>
      <c r="M41" s="171"/>
      <c r="N41" s="171"/>
    </row>
    <row r="42" spans="1:14" ht="39.950000000000003" customHeight="1" x14ac:dyDescent="0.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</row>
    <row r="43" spans="1:14" ht="39.950000000000003" customHeight="1" x14ac:dyDescent="0.1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</row>
    <row r="44" spans="1:14" ht="39.950000000000003" customHeight="1" thickBot="1" x14ac:dyDescent="0.2">
      <c r="A44" s="496" t="s">
        <v>270</v>
      </c>
      <c r="B44" s="496"/>
      <c r="C44" s="496"/>
      <c r="D44" s="496"/>
      <c r="E44" s="171"/>
      <c r="F44" s="171"/>
      <c r="G44" s="171"/>
      <c r="H44" s="171"/>
      <c r="I44" s="171"/>
      <c r="J44" s="171"/>
      <c r="K44" s="171" t="s">
        <v>284</v>
      </c>
      <c r="L44" s="171"/>
      <c r="M44" s="171"/>
      <c r="N44" s="171"/>
    </row>
    <row r="45" spans="1:14" ht="30" customHeight="1" x14ac:dyDescent="0.15">
      <c r="A45" s="502" t="s">
        <v>216</v>
      </c>
      <c r="B45" s="500" t="s">
        <v>235</v>
      </c>
      <c r="C45" s="500"/>
      <c r="D45" s="500"/>
      <c r="E45" s="500" t="s">
        <v>299</v>
      </c>
      <c r="F45" s="500"/>
      <c r="G45" s="500"/>
      <c r="H45" s="500" t="s">
        <v>82</v>
      </c>
      <c r="I45" s="500"/>
      <c r="J45" s="511"/>
      <c r="K45" s="605" t="s">
        <v>125</v>
      </c>
      <c r="L45" s="171"/>
      <c r="M45" s="171"/>
      <c r="N45" s="171"/>
    </row>
    <row r="46" spans="1:14" ht="30" customHeight="1" thickBot="1" x14ac:dyDescent="0.2">
      <c r="A46" s="549"/>
      <c r="B46" s="361" t="s">
        <v>232</v>
      </c>
      <c r="C46" s="361" t="s">
        <v>233</v>
      </c>
      <c r="D46" s="361" t="s">
        <v>235</v>
      </c>
      <c r="E46" s="361" t="s">
        <v>232</v>
      </c>
      <c r="F46" s="361" t="s">
        <v>233</v>
      </c>
      <c r="G46" s="361" t="s">
        <v>235</v>
      </c>
      <c r="H46" s="361" t="s">
        <v>232</v>
      </c>
      <c r="I46" s="361" t="s">
        <v>233</v>
      </c>
      <c r="J46" s="456" t="s">
        <v>235</v>
      </c>
      <c r="K46" s="606"/>
      <c r="L46" s="171"/>
      <c r="M46" s="171"/>
      <c r="N46" s="171"/>
    </row>
    <row r="47" spans="1:14" ht="30" customHeight="1" thickTop="1" x14ac:dyDescent="0.15">
      <c r="A47" s="338" t="s">
        <v>235</v>
      </c>
      <c r="B47" s="457">
        <f>SUM(B48:B62)</f>
        <v>112</v>
      </c>
      <c r="C47" s="457">
        <f>SUM(C48:C62)</f>
        <v>2792</v>
      </c>
      <c r="D47" s="457">
        <f t="shared" ref="D47:D62" si="4">SUM(B47:C47)</f>
        <v>2904</v>
      </c>
      <c r="E47" s="457">
        <f>SUM(E48:E62)</f>
        <v>65</v>
      </c>
      <c r="F47" s="457">
        <f>SUM(F48:F62)</f>
        <v>62</v>
      </c>
      <c r="G47" s="457">
        <f t="shared" ref="G47:G62" si="5">SUM(E47:F47)</f>
        <v>127</v>
      </c>
      <c r="H47" s="457">
        <f>SUM(H48:H62)</f>
        <v>47</v>
      </c>
      <c r="I47" s="457">
        <f>SUM(I48:I62)</f>
        <v>2730</v>
      </c>
      <c r="J47" s="458">
        <f t="shared" ref="J47:J62" si="6">SUM(H47:I47)</f>
        <v>2777</v>
      </c>
      <c r="K47" s="459">
        <f>SUM(K48:K62)</f>
        <v>0</v>
      </c>
      <c r="L47" s="171"/>
      <c r="M47" s="171"/>
      <c r="N47" s="171"/>
    </row>
    <row r="48" spans="1:14" ht="27.95" customHeight="1" x14ac:dyDescent="0.15">
      <c r="A48" s="441" t="s">
        <v>256</v>
      </c>
      <c r="B48" s="447">
        <f t="shared" ref="B48:B62" si="7">SUM(E48,H48)</f>
        <v>0</v>
      </c>
      <c r="C48" s="447">
        <f t="shared" ref="C48:C62" si="8">SUM(F48,I48)</f>
        <v>0</v>
      </c>
      <c r="D48" s="447">
        <f t="shared" si="4"/>
        <v>0</v>
      </c>
      <c r="E48" s="448">
        <v>0</v>
      </c>
      <c r="F48" s="448">
        <v>0</v>
      </c>
      <c r="G48" s="447">
        <f t="shared" si="5"/>
        <v>0</v>
      </c>
      <c r="H48" s="448">
        <v>0</v>
      </c>
      <c r="I48" s="448">
        <v>0</v>
      </c>
      <c r="J48" s="460">
        <f t="shared" si="6"/>
        <v>0</v>
      </c>
      <c r="K48" s="461">
        <v>0</v>
      </c>
      <c r="L48" s="171"/>
      <c r="M48" s="171"/>
      <c r="N48" s="171"/>
    </row>
    <row r="49" spans="1:14" ht="27.95" customHeight="1" x14ac:dyDescent="0.15">
      <c r="A49" s="441" t="s">
        <v>244</v>
      </c>
      <c r="B49" s="447">
        <f t="shared" si="7"/>
        <v>3</v>
      </c>
      <c r="C49" s="447">
        <f t="shared" si="8"/>
        <v>2</v>
      </c>
      <c r="D49" s="447">
        <f t="shared" si="4"/>
        <v>5</v>
      </c>
      <c r="E49" s="448">
        <v>2</v>
      </c>
      <c r="F49" s="448">
        <v>1</v>
      </c>
      <c r="G49" s="447">
        <f t="shared" si="5"/>
        <v>3</v>
      </c>
      <c r="H49" s="448">
        <v>1</v>
      </c>
      <c r="I49" s="451">
        <v>1</v>
      </c>
      <c r="J49" s="460">
        <f t="shared" si="6"/>
        <v>2</v>
      </c>
      <c r="K49" s="461">
        <v>0</v>
      </c>
      <c r="L49" s="171"/>
      <c r="M49" s="171"/>
      <c r="N49" s="171"/>
    </row>
    <row r="50" spans="1:14" ht="27.95" customHeight="1" x14ac:dyDescent="0.15">
      <c r="A50" s="441" t="s">
        <v>257</v>
      </c>
      <c r="B50" s="447">
        <f t="shared" si="7"/>
        <v>5</v>
      </c>
      <c r="C50" s="447">
        <f t="shared" si="8"/>
        <v>5</v>
      </c>
      <c r="D50" s="447">
        <f t="shared" si="4"/>
        <v>10</v>
      </c>
      <c r="E50" s="448">
        <v>0</v>
      </c>
      <c r="F50" s="448">
        <v>0</v>
      </c>
      <c r="G50" s="447">
        <f t="shared" si="5"/>
        <v>0</v>
      </c>
      <c r="H50" s="451">
        <v>5</v>
      </c>
      <c r="I50" s="451">
        <v>5</v>
      </c>
      <c r="J50" s="460">
        <f t="shared" si="6"/>
        <v>10</v>
      </c>
      <c r="K50" s="461">
        <v>0</v>
      </c>
      <c r="L50" s="171"/>
      <c r="M50" s="171"/>
      <c r="N50" s="171"/>
    </row>
    <row r="51" spans="1:14" ht="27.95" customHeight="1" x14ac:dyDescent="0.15">
      <c r="A51" s="441" t="s">
        <v>249</v>
      </c>
      <c r="B51" s="447">
        <f t="shared" si="7"/>
        <v>0</v>
      </c>
      <c r="C51" s="447">
        <f t="shared" si="8"/>
        <v>0</v>
      </c>
      <c r="D51" s="447">
        <f t="shared" si="4"/>
        <v>0</v>
      </c>
      <c r="E51" s="451">
        <v>0</v>
      </c>
      <c r="F51" s="451">
        <v>0</v>
      </c>
      <c r="G51" s="447">
        <f t="shared" si="5"/>
        <v>0</v>
      </c>
      <c r="H51" s="451">
        <v>0</v>
      </c>
      <c r="I51" s="451">
        <v>0</v>
      </c>
      <c r="J51" s="460">
        <f t="shared" si="6"/>
        <v>0</v>
      </c>
      <c r="K51" s="462">
        <v>0</v>
      </c>
      <c r="L51" s="171"/>
      <c r="M51" s="171"/>
      <c r="N51" s="171"/>
    </row>
    <row r="52" spans="1:14" ht="27.95" customHeight="1" x14ac:dyDescent="0.15">
      <c r="A52" s="441" t="s">
        <v>254</v>
      </c>
      <c r="B52" s="447">
        <f t="shared" si="7"/>
        <v>2</v>
      </c>
      <c r="C52" s="447">
        <f t="shared" si="8"/>
        <v>3</v>
      </c>
      <c r="D52" s="447">
        <f t="shared" si="4"/>
        <v>5</v>
      </c>
      <c r="E52" s="451">
        <v>0</v>
      </c>
      <c r="F52" s="451">
        <v>0</v>
      </c>
      <c r="G52" s="447">
        <f t="shared" si="5"/>
        <v>0</v>
      </c>
      <c r="H52" s="451">
        <v>2</v>
      </c>
      <c r="I52" s="451">
        <v>3</v>
      </c>
      <c r="J52" s="460">
        <f t="shared" si="6"/>
        <v>5</v>
      </c>
      <c r="K52" s="462">
        <v>0</v>
      </c>
      <c r="L52" s="171"/>
      <c r="M52" s="171"/>
      <c r="N52" s="171"/>
    </row>
    <row r="53" spans="1:14" ht="27.95" customHeight="1" x14ac:dyDescent="0.15">
      <c r="A53" s="441" t="s">
        <v>245</v>
      </c>
      <c r="B53" s="447">
        <f t="shared" si="7"/>
        <v>0</v>
      </c>
      <c r="C53" s="447">
        <f t="shared" si="8"/>
        <v>0</v>
      </c>
      <c r="D53" s="447">
        <f t="shared" si="4"/>
        <v>0</v>
      </c>
      <c r="E53" s="451">
        <v>0</v>
      </c>
      <c r="F53" s="451">
        <v>0</v>
      </c>
      <c r="G53" s="447">
        <f t="shared" si="5"/>
        <v>0</v>
      </c>
      <c r="H53" s="451">
        <v>0</v>
      </c>
      <c r="I53" s="451">
        <v>0</v>
      </c>
      <c r="J53" s="460">
        <f t="shared" si="6"/>
        <v>0</v>
      </c>
      <c r="K53" s="462">
        <v>0</v>
      </c>
      <c r="L53" s="171"/>
      <c r="M53" s="171"/>
      <c r="N53" s="171"/>
    </row>
    <row r="54" spans="1:14" ht="27.95" customHeight="1" x14ac:dyDescent="0.15">
      <c r="A54" s="441" t="s">
        <v>255</v>
      </c>
      <c r="B54" s="447">
        <f t="shared" si="7"/>
        <v>0</v>
      </c>
      <c r="C54" s="447">
        <f t="shared" si="8"/>
        <v>0</v>
      </c>
      <c r="D54" s="447">
        <f t="shared" si="4"/>
        <v>0</v>
      </c>
      <c r="E54" s="451">
        <v>0</v>
      </c>
      <c r="F54" s="451">
        <v>0</v>
      </c>
      <c r="G54" s="447">
        <f t="shared" si="5"/>
        <v>0</v>
      </c>
      <c r="H54" s="451">
        <v>0</v>
      </c>
      <c r="I54" s="451">
        <v>0</v>
      </c>
      <c r="J54" s="460">
        <f t="shared" si="6"/>
        <v>0</v>
      </c>
      <c r="K54" s="462">
        <v>0</v>
      </c>
      <c r="L54" s="171"/>
      <c r="M54" s="171"/>
      <c r="N54" s="171"/>
    </row>
    <row r="55" spans="1:14" ht="27.95" customHeight="1" x14ac:dyDescent="0.15">
      <c r="A55" s="441" t="s">
        <v>239</v>
      </c>
      <c r="B55" s="447">
        <f t="shared" si="7"/>
        <v>0</v>
      </c>
      <c r="C55" s="447">
        <f t="shared" si="8"/>
        <v>2700</v>
      </c>
      <c r="D55" s="447">
        <f t="shared" si="4"/>
        <v>2700</v>
      </c>
      <c r="E55" s="451">
        <v>0</v>
      </c>
      <c r="F55" s="451">
        <v>0</v>
      </c>
      <c r="G55" s="447">
        <f t="shared" si="5"/>
        <v>0</v>
      </c>
      <c r="H55" s="451">
        <v>0</v>
      </c>
      <c r="I55" s="451">
        <v>2700</v>
      </c>
      <c r="J55" s="460">
        <f t="shared" si="6"/>
        <v>2700</v>
      </c>
      <c r="K55" s="462">
        <v>0</v>
      </c>
      <c r="L55" s="171"/>
      <c r="M55" s="171"/>
      <c r="N55" s="171"/>
    </row>
    <row r="56" spans="1:14" ht="27.95" customHeight="1" x14ac:dyDescent="0.15">
      <c r="A56" s="441" t="s">
        <v>241</v>
      </c>
      <c r="B56" s="447">
        <f t="shared" si="7"/>
        <v>13</v>
      </c>
      <c r="C56" s="447">
        <f t="shared" si="8"/>
        <v>2</v>
      </c>
      <c r="D56" s="447">
        <f t="shared" si="4"/>
        <v>15</v>
      </c>
      <c r="E56" s="451">
        <v>0</v>
      </c>
      <c r="F56" s="451">
        <v>0</v>
      </c>
      <c r="G56" s="447">
        <f t="shared" si="5"/>
        <v>0</v>
      </c>
      <c r="H56" s="451">
        <v>13</v>
      </c>
      <c r="I56" s="451">
        <v>2</v>
      </c>
      <c r="J56" s="460">
        <f t="shared" si="6"/>
        <v>15</v>
      </c>
      <c r="K56" s="462">
        <v>0</v>
      </c>
      <c r="L56" s="171"/>
      <c r="M56" s="171"/>
      <c r="N56" s="171"/>
    </row>
    <row r="57" spans="1:14" ht="27.95" customHeight="1" x14ac:dyDescent="0.15">
      <c r="A57" s="441" t="s">
        <v>252</v>
      </c>
      <c r="B57" s="447">
        <f t="shared" si="7"/>
        <v>58</v>
      </c>
      <c r="C57" s="447">
        <f t="shared" si="8"/>
        <v>58</v>
      </c>
      <c r="D57" s="447">
        <f t="shared" si="4"/>
        <v>116</v>
      </c>
      <c r="E57" s="451">
        <v>50</v>
      </c>
      <c r="F57" s="451">
        <v>50</v>
      </c>
      <c r="G57" s="447">
        <f t="shared" si="5"/>
        <v>100</v>
      </c>
      <c r="H57" s="451">
        <v>8</v>
      </c>
      <c r="I57" s="451">
        <v>8</v>
      </c>
      <c r="J57" s="460">
        <f t="shared" si="6"/>
        <v>16</v>
      </c>
      <c r="K57" s="462">
        <v>0</v>
      </c>
      <c r="L57" s="171"/>
      <c r="M57" s="171"/>
      <c r="N57" s="171"/>
    </row>
    <row r="58" spans="1:14" ht="27.95" customHeight="1" x14ac:dyDescent="0.15">
      <c r="A58" s="441" t="s">
        <v>246</v>
      </c>
      <c r="B58" s="447">
        <f t="shared" si="7"/>
        <v>0</v>
      </c>
      <c r="C58" s="447">
        <f t="shared" si="8"/>
        <v>0</v>
      </c>
      <c r="D58" s="447">
        <f t="shared" si="4"/>
        <v>0</v>
      </c>
      <c r="E58" s="451">
        <v>0</v>
      </c>
      <c r="F58" s="451">
        <v>0</v>
      </c>
      <c r="G58" s="447">
        <f t="shared" si="5"/>
        <v>0</v>
      </c>
      <c r="H58" s="451">
        <v>0</v>
      </c>
      <c r="I58" s="451">
        <v>0</v>
      </c>
      <c r="J58" s="460">
        <f t="shared" si="6"/>
        <v>0</v>
      </c>
      <c r="K58" s="462">
        <v>0</v>
      </c>
      <c r="L58" s="171"/>
      <c r="M58" s="171"/>
      <c r="N58" s="171"/>
    </row>
    <row r="59" spans="1:14" ht="27.95" customHeight="1" x14ac:dyDescent="0.15">
      <c r="A59" s="441" t="s">
        <v>253</v>
      </c>
      <c r="B59" s="447">
        <f t="shared" si="7"/>
        <v>1</v>
      </c>
      <c r="C59" s="447">
        <f t="shared" si="8"/>
        <v>1</v>
      </c>
      <c r="D59" s="447">
        <f t="shared" si="4"/>
        <v>2</v>
      </c>
      <c r="E59" s="451">
        <v>0</v>
      </c>
      <c r="F59" s="451">
        <v>0</v>
      </c>
      <c r="G59" s="447">
        <f t="shared" si="5"/>
        <v>0</v>
      </c>
      <c r="H59" s="451">
        <v>1</v>
      </c>
      <c r="I59" s="451">
        <v>1</v>
      </c>
      <c r="J59" s="460">
        <f t="shared" si="6"/>
        <v>2</v>
      </c>
      <c r="K59" s="462">
        <v>0</v>
      </c>
      <c r="L59" s="171"/>
      <c r="M59" s="171"/>
      <c r="N59" s="171"/>
    </row>
    <row r="60" spans="1:14" ht="27.95" customHeight="1" x14ac:dyDescent="0.15">
      <c r="A60" s="441" t="s">
        <v>251</v>
      </c>
      <c r="B60" s="447">
        <f t="shared" si="7"/>
        <v>24</v>
      </c>
      <c r="C60" s="447">
        <f t="shared" si="8"/>
        <v>18</v>
      </c>
      <c r="D60" s="447">
        <f t="shared" si="4"/>
        <v>42</v>
      </c>
      <c r="E60" s="451">
        <v>10</v>
      </c>
      <c r="F60" s="451">
        <v>10</v>
      </c>
      <c r="G60" s="447">
        <f t="shared" si="5"/>
        <v>20</v>
      </c>
      <c r="H60" s="451">
        <v>14</v>
      </c>
      <c r="I60" s="451">
        <v>8</v>
      </c>
      <c r="J60" s="460">
        <f t="shared" si="6"/>
        <v>22</v>
      </c>
      <c r="K60" s="462">
        <v>0</v>
      </c>
      <c r="L60" s="171"/>
      <c r="M60" s="171"/>
      <c r="N60" s="171"/>
    </row>
    <row r="61" spans="1:14" ht="27.95" customHeight="1" x14ac:dyDescent="0.15">
      <c r="A61" s="441" t="s">
        <v>242</v>
      </c>
      <c r="B61" s="447">
        <f t="shared" si="7"/>
        <v>6</v>
      </c>
      <c r="C61" s="447">
        <f t="shared" si="8"/>
        <v>3</v>
      </c>
      <c r="D61" s="447">
        <f t="shared" si="4"/>
        <v>9</v>
      </c>
      <c r="E61" s="451">
        <v>3</v>
      </c>
      <c r="F61" s="451">
        <v>1</v>
      </c>
      <c r="G61" s="447">
        <f t="shared" si="5"/>
        <v>4</v>
      </c>
      <c r="H61" s="451">
        <v>3</v>
      </c>
      <c r="I61" s="451">
        <v>2</v>
      </c>
      <c r="J61" s="460">
        <f t="shared" si="6"/>
        <v>5</v>
      </c>
      <c r="K61" s="462">
        <v>0</v>
      </c>
      <c r="L61" s="171"/>
      <c r="M61" s="171"/>
      <c r="N61" s="171"/>
    </row>
    <row r="62" spans="1:14" ht="27.95" customHeight="1" thickBot="1" x14ac:dyDescent="0.2">
      <c r="A62" s="442" t="s">
        <v>247</v>
      </c>
      <c r="B62" s="453">
        <f t="shared" si="7"/>
        <v>0</v>
      </c>
      <c r="C62" s="453">
        <f t="shared" si="8"/>
        <v>0</v>
      </c>
      <c r="D62" s="453">
        <f t="shared" si="4"/>
        <v>0</v>
      </c>
      <c r="E62" s="454">
        <v>0</v>
      </c>
      <c r="F62" s="454">
        <v>0</v>
      </c>
      <c r="G62" s="453">
        <f t="shared" si="5"/>
        <v>0</v>
      </c>
      <c r="H62" s="454">
        <v>0</v>
      </c>
      <c r="I62" s="454">
        <v>0</v>
      </c>
      <c r="J62" s="463">
        <f t="shared" si="6"/>
        <v>0</v>
      </c>
      <c r="K62" s="464">
        <v>0</v>
      </c>
      <c r="L62" s="171"/>
      <c r="M62" s="171"/>
      <c r="N62" s="171"/>
    </row>
    <row r="63" spans="1:14" ht="20.25" x14ac:dyDescent="0.1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</row>
    <row r="64" spans="1:14" ht="20.25" x14ac:dyDescent="0.1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</row>
  </sheetData>
  <mergeCells count="13">
    <mergeCell ref="A1:K1"/>
    <mergeCell ref="A24:E24"/>
    <mergeCell ref="H24:J24"/>
    <mergeCell ref="A2:C2"/>
    <mergeCell ref="H3:J3"/>
    <mergeCell ref="A3:E3"/>
    <mergeCell ref="A23:C23"/>
    <mergeCell ref="H45:J45"/>
    <mergeCell ref="K45:K46"/>
    <mergeCell ref="A44:D44"/>
    <mergeCell ref="A45:A46"/>
    <mergeCell ref="B45:D45"/>
    <mergeCell ref="E45:G45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IB23"/>
  <sheetViews>
    <sheetView showGridLines="0" zoomScale="85" zoomScaleNormal="85" zoomScaleSheetLayoutView="85" workbookViewId="0">
      <selection activeCell="L17" sqref="L17"/>
    </sheetView>
  </sheetViews>
  <sheetFormatPr defaultColWidth="9.109375" defaultRowHeight="14.25" x14ac:dyDescent="0.15"/>
  <cols>
    <col min="1" max="14" width="16" style="122" customWidth="1"/>
    <col min="15" max="236" width="9.109375" style="122"/>
    <col min="237" max="16384" width="9.109375" style="123"/>
  </cols>
  <sheetData>
    <row r="1" spans="1:13" ht="39.950000000000003" customHeight="1" x14ac:dyDescent="0.4">
      <c r="A1" s="607" t="s">
        <v>362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</row>
    <row r="2" spans="1:13" ht="39.950000000000003" customHeight="1" x14ac:dyDescent="0.4">
      <c r="A2" s="608" t="s">
        <v>363</v>
      </c>
      <c r="B2" s="608"/>
      <c r="C2" s="608"/>
      <c r="D2" s="121"/>
      <c r="E2" s="121"/>
      <c r="F2" s="121"/>
      <c r="G2" s="121"/>
      <c r="H2" s="121"/>
      <c r="I2" s="121"/>
      <c r="J2" s="121"/>
    </row>
    <row r="3" spans="1:13" ht="39.950000000000003" customHeight="1" thickBot="1" x14ac:dyDescent="0.2">
      <c r="A3" s="609" t="s">
        <v>364</v>
      </c>
      <c r="B3" s="609"/>
      <c r="C3" s="609"/>
      <c r="D3" s="609"/>
      <c r="E3" s="609"/>
      <c r="F3" s="609"/>
      <c r="G3" s="465"/>
      <c r="H3" s="465"/>
      <c r="I3" s="465"/>
      <c r="J3" s="465"/>
      <c r="K3" s="465"/>
      <c r="L3" s="465"/>
      <c r="M3" s="465"/>
    </row>
    <row r="4" spans="1:13" ht="30" customHeight="1" x14ac:dyDescent="0.15">
      <c r="A4" s="610" t="s">
        <v>216</v>
      </c>
      <c r="B4" s="612" t="s">
        <v>19</v>
      </c>
      <c r="C4" s="612"/>
      <c r="D4" s="612"/>
      <c r="E4" s="612"/>
      <c r="F4" s="612"/>
      <c r="G4" s="612"/>
      <c r="H4" s="613" t="s">
        <v>365</v>
      </c>
      <c r="I4" s="613"/>
      <c r="J4" s="613"/>
      <c r="K4" s="613"/>
      <c r="L4" s="613"/>
      <c r="M4" s="614"/>
    </row>
    <row r="5" spans="1:13" ht="45.95" customHeight="1" thickBot="1" x14ac:dyDescent="0.2">
      <c r="A5" s="611"/>
      <c r="B5" s="466" t="s">
        <v>234</v>
      </c>
      <c r="C5" s="467" t="s">
        <v>366</v>
      </c>
      <c r="D5" s="467" t="s">
        <v>367</v>
      </c>
      <c r="E5" s="467" t="s">
        <v>368</v>
      </c>
      <c r="F5" s="467" t="s">
        <v>369</v>
      </c>
      <c r="G5" s="467" t="s">
        <v>370</v>
      </c>
      <c r="H5" s="468" t="s">
        <v>234</v>
      </c>
      <c r="I5" s="467" t="s">
        <v>366</v>
      </c>
      <c r="J5" s="467" t="s">
        <v>367</v>
      </c>
      <c r="K5" s="467" t="s">
        <v>371</v>
      </c>
      <c r="L5" s="467" t="s">
        <v>372</v>
      </c>
      <c r="M5" s="469" t="s">
        <v>373</v>
      </c>
    </row>
    <row r="6" spans="1:13" ht="30" customHeight="1" thickTop="1" x14ac:dyDescent="0.15">
      <c r="A6" s="470" t="s">
        <v>235</v>
      </c>
      <c r="B6" s="158">
        <f t="shared" ref="B6:B21" si="0">SUM(C6:G6)</f>
        <v>13</v>
      </c>
      <c r="C6" s="158">
        <f>SUM(C7:C21)</f>
        <v>0</v>
      </c>
      <c r="D6" s="158">
        <f>SUM(D7:D21)</f>
        <v>1</v>
      </c>
      <c r="E6" s="158">
        <f>SUM(E7:E21)</f>
        <v>1</v>
      </c>
      <c r="F6" s="158">
        <f>SUM(F7:F21)</f>
        <v>6</v>
      </c>
      <c r="G6" s="158">
        <f>SUM(G7:G21)</f>
        <v>5</v>
      </c>
      <c r="H6" s="158">
        <f t="shared" ref="H6:H21" si="1">SUM(I6:M6)</f>
        <v>42737</v>
      </c>
      <c r="I6" s="158">
        <f>SUM(I7:I21)</f>
        <v>0</v>
      </c>
      <c r="J6" s="158">
        <f>SUM(J7:J21)</f>
        <v>980</v>
      </c>
      <c r="K6" s="158">
        <f>SUM(K7:K21)</f>
        <v>1320</v>
      </c>
      <c r="L6" s="158">
        <f>SUM(L7:L21)</f>
        <v>13983</v>
      </c>
      <c r="M6" s="159">
        <f>SUM(M7:M21)</f>
        <v>26454</v>
      </c>
    </row>
    <row r="7" spans="1:13" ht="27.95" customHeight="1" x14ac:dyDescent="0.15">
      <c r="A7" s="471" t="s">
        <v>374</v>
      </c>
      <c r="B7" s="161">
        <f t="shared" si="0"/>
        <v>1</v>
      </c>
      <c r="C7" s="162">
        <v>0</v>
      </c>
      <c r="D7" s="162">
        <v>0</v>
      </c>
      <c r="E7" s="162">
        <v>1</v>
      </c>
      <c r="F7" s="162">
        <v>0</v>
      </c>
      <c r="G7" s="162">
        <v>0</v>
      </c>
      <c r="H7" s="161">
        <f t="shared" si="1"/>
        <v>1320</v>
      </c>
      <c r="I7" s="162">
        <v>0</v>
      </c>
      <c r="J7" s="162">
        <v>0</v>
      </c>
      <c r="K7" s="162">
        <v>1320</v>
      </c>
      <c r="L7" s="162">
        <v>0</v>
      </c>
      <c r="M7" s="163">
        <v>0</v>
      </c>
    </row>
    <row r="8" spans="1:13" ht="27.95" customHeight="1" x14ac:dyDescent="0.15">
      <c r="A8" s="471" t="s">
        <v>244</v>
      </c>
      <c r="B8" s="161">
        <f t="shared" si="0"/>
        <v>3</v>
      </c>
      <c r="C8" s="164">
        <v>0</v>
      </c>
      <c r="D8" s="164">
        <v>1</v>
      </c>
      <c r="E8" s="164">
        <v>0</v>
      </c>
      <c r="F8" s="164">
        <v>0</v>
      </c>
      <c r="G8" s="164">
        <v>2</v>
      </c>
      <c r="H8" s="161">
        <f t="shared" si="1"/>
        <v>10590</v>
      </c>
      <c r="I8" s="164">
        <v>0</v>
      </c>
      <c r="J8" s="164">
        <v>980</v>
      </c>
      <c r="K8" s="164">
        <v>0</v>
      </c>
      <c r="L8" s="164">
        <v>0</v>
      </c>
      <c r="M8" s="165">
        <v>9610</v>
      </c>
    </row>
    <row r="9" spans="1:13" ht="27.95" customHeight="1" x14ac:dyDescent="0.15">
      <c r="A9" s="471" t="s">
        <v>257</v>
      </c>
      <c r="B9" s="161">
        <f t="shared" si="0"/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1">
        <f t="shared" si="1"/>
        <v>0</v>
      </c>
      <c r="I9" s="164">
        <v>0</v>
      </c>
      <c r="J9" s="164">
        <v>0</v>
      </c>
      <c r="K9" s="164">
        <v>0</v>
      </c>
      <c r="L9" s="164">
        <v>0</v>
      </c>
      <c r="M9" s="165">
        <v>0</v>
      </c>
    </row>
    <row r="10" spans="1:13" ht="27.95" customHeight="1" x14ac:dyDescent="0.15">
      <c r="A10" s="471" t="s">
        <v>249</v>
      </c>
      <c r="B10" s="161">
        <f t="shared" si="0"/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1">
        <f t="shared" si="1"/>
        <v>0</v>
      </c>
      <c r="I10" s="164">
        <v>0</v>
      </c>
      <c r="J10" s="164">
        <v>0</v>
      </c>
      <c r="K10" s="164">
        <v>0</v>
      </c>
      <c r="L10" s="164">
        <v>0</v>
      </c>
      <c r="M10" s="165">
        <v>0</v>
      </c>
    </row>
    <row r="11" spans="1:13" ht="27.95" customHeight="1" x14ac:dyDescent="0.15">
      <c r="A11" s="471" t="s">
        <v>254</v>
      </c>
      <c r="B11" s="161">
        <f t="shared" si="0"/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1">
        <f t="shared" si="1"/>
        <v>0</v>
      </c>
      <c r="I11" s="164">
        <v>0</v>
      </c>
      <c r="J11" s="164">
        <v>0</v>
      </c>
      <c r="K11" s="164">
        <v>0</v>
      </c>
      <c r="L11" s="164">
        <v>0</v>
      </c>
      <c r="M11" s="165">
        <v>0</v>
      </c>
    </row>
    <row r="12" spans="1:13" ht="27.95" customHeight="1" x14ac:dyDescent="0.15">
      <c r="A12" s="471" t="s">
        <v>245</v>
      </c>
      <c r="B12" s="161">
        <f t="shared" si="0"/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1">
        <f t="shared" si="1"/>
        <v>0</v>
      </c>
      <c r="I12" s="164">
        <v>0</v>
      </c>
      <c r="J12" s="164">
        <v>0</v>
      </c>
      <c r="K12" s="164">
        <v>0</v>
      </c>
      <c r="L12" s="164">
        <v>0</v>
      </c>
      <c r="M12" s="165">
        <v>0</v>
      </c>
    </row>
    <row r="13" spans="1:13" ht="27.95" customHeight="1" x14ac:dyDescent="0.15">
      <c r="A13" s="471" t="s">
        <v>255</v>
      </c>
      <c r="B13" s="161">
        <f t="shared" si="0"/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1">
        <f t="shared" si="1"/>
        <v>0</v>
      </c>
      <c r="I13" s="164">
        <v>0</v>
      </c>
      <c r="J13" s="164">
        <v>0</v>
      </c>
      <c r="K13" s="164">
        <v>0</v>
      </c>
      <c r="L13" s="164">
        <v>0</v>
      </c>
      <c r="M13" s="165">
        <v>0</v>
      </c>
    </row>
    <row r="14" spans="1:13" ht="27.95" customHeight="1" x14ac:dyDescent="0.15">
      <c r="A14" s="471" t="s">
        <v>239</v>
      </c>
      <c r="B14" s="161">
        <f t="shared" si="0"/>
        <v>2</v>
      </c>
      <c r="C14" s="164">
        <v>0</v>
      </c>
      <c r="D14" s="164">
        <v>0</v>
      </c>
      <c r="E14" s="164">
        <v>0</v>
      </c>
      <c r="F14" s="164">
        <v>2</v>
      </c>
      <c r="G14" s="164">
        <v>0</v>
      </c>
      <c r="H14" s="161">
        <f t="shared" si="1"/>
        <v>4376</v>
      </c>
      <c r="I14" s="164">
        <v>0</v>
      </c>
      <c r="J14" s="164">
        <v>0</v>
      </c>
      <c r="K14" s="164">
        <v>0</v>
      </c>
      <c r="L14" s="164">
        <v>4376</v>
      </c>
      <c r="M14" s="165">
        <v>0</v>
      </c>
    </row>
    <row r="15" spans="1:13" ht="27.95" customHeight="1" x14ac:dyDescent="0.15">
      <c r="A15" s="471" t="s">
        <v>241</v>
      </c>
      <c r="B15" s="161">
        <f t="shared" si="0"/>
        <v>0</v>
      </c>
      <c r="C15" s="164"/>
      <c r="D15" s="164"/>
      <c r="E15" s="164"/>
      <c r="F15" s="164"/>
      <c r="G15" s="164"/>
      <c r="H15" s="161">
        <f t="shared" si="1"/>
        <v>0</v>
      </c>
      <c r="I15" s="164"/>
      <c r="J15" s="164"/>
      <c r="K15" s="164"/>
      <c r="L15" s="164"/>
      <c r="M15" s="165"/>
    </row>
    <row r="16" spans="1:13" ht="27.95" customHeight="1" x14ac:dyDescent="0.15">
      <c r="A16" s="471" t="s">
        <v>252</v>
      </c>
      <c r="B16" s="161">
        <f t="shared" si="0"/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1">
        <f t="shared" si="1"/>
        <v>0</v>
      </c>
      <c r="I16" s="164">
        <v>0</v>
      </c>
      <c r="J16" s="164">
        <v>0</v>
      </c>
      <c r="K16" s="164">
        <v>0</v>
      </c>
      <c r="L16" s="164">
        <v>0</v>
      </c>
      <c r="M16" s="165">
        <v>0</v>
      </c>
    </row>
    <row r="17" spans="1:13" ht="27.95" customHeight="1" x14ac:dyDescent="0.15">
      <c r="A17" s="471" t="s">
        <v>246</v>
      </c>
      <c r="B17" s="161">
        <f t="shared" si="0"/>
        <v>1</v>
      </c>
      <c r="C17" s="164">
        <v>0</v>
      </c>
      <c r="D17" s="164">
        <v>0</v>
      </c>
      <c r="E17" s="164">
        <v>0</v>
      </c>
      <c r="F17" s="164">
        <v>0</v>
      </c>
      <c r="G17" s="164">
        <v>1</v>
      </c>
      <c r="H17" s="161">
        <f t="shared" si="1"/>
        <v>3600</v>
      </c>
      <c r="I17" s="164">
        <v>0</v>
      </c>
      <c r="J17" s="164">
        <v>0</v>
      </c>
      <c r="K17" s="164">
        <v>0</v>
      </c>
      <c r="L17" s="164">
        <v>0</v>
      </c>
      <c r="M17" s="165">
        <v>3600</v>
      </c>
    </row>
    <row r="18" spans="1:13" ht="27.95" customHeight="1" x14ac:dyDescent="0.15">
      <c r="A18" s="471" t="s">
        <v>253</v>
      </c>
      <c r="B18" s="161">
        <f t="shared" si="0"/>
        <v>1</v>
      </c>
      <c r="C18" s="164">
        <v>0</v>
      </c>
      <c r="D18" s="164">
        <v>0</v>
      </c>
      <c r="E18" s="164">
        <v>0</v>
      </c>
      <c r="F18" s="164">
        <v>1</v>
      </c>
      <c r="G18" s="164">
        <v>0</v>
      </c>
      <c r="H18" s="161">
        <f t="shared" si="1"/>
        <v>2600</v>
      </c>
      <c r="I18" s="164">
        <v>0</v>
      </c>
      <c r="J18" s="164">
        <v>0</v>
      </c>
      <c r="K18" s="164">
        <v>0</v>
      </c>
      <c r="L18" s="164">
        <v>2600</v>
      </c>
      <c r="M18" s="165">
        <v>0</v>
      </c>
    </row>
    <row r="19" spans="1:13" ht="27.95" customHeight="1" x14ac:dyDescent="0.15">
      <c r="A19" s="471" t="s">
        <v>251</v>
      </c>
      <c r="B19" s="161">
        <f t="shared" si="0"/>
        <v>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1">
        <f t="shared" si="1"/>
        <v>0</v>
      </c>
      <c r="I19" s="164">
        <v>0</v>
      </c>
      <c r="J19" s="164">
        <v>0</v>
      </c>
      <c r="K19" s="164">
        <v>0</v>
      </c>
      <c r="L19" s="164">
        <v>0</v>
      </c>
      <c r="M19" s="165">
        <v>0</v>
      </c>
    </row>
    <row r="20" spans="1:13" ht="27.95" customHeight="1" x14ac:dyDescent="0.15">
      <c r="A20" s="471" t="s">
        <v>242</v>
      </c>
      <c r="B20" s="161">
        <f t="shared" si="0"/>
        <v>5</v>
      </c>
      <c r="C20" s="164">
        <v>0</v>
      </c>
      <c r="D20" s="164">
        <v>0</v>
      </c>
      <c r="E20" s="164">
        <v>0</v>
      </c>
      <c r="F20" s="164">
        <v>3</v>
      </c>
      <c r="G20" s="164">
        <v>2</v>
      </c>
      <c r="H20" s="161">
        <f t="shared" si="1"/>
        <v>20251</v>
      </c>
      <c r="I20" s="164">
        <v>0</v>
      </c>
      <c r="J20" s="164">
        <v>0</v>
      </c>
      <c r="K20" s="164">
        <v>0</v>
      </c>
      <c r="L20" s="164">
        <v>7007</v>
      </c>
      <c r="M20" s="165">
        <v>13244</v>
      </c>
    </row>
    <row r="21" spans="1:13" s="122" customFormat="1" ht="27.95" customHeight="1" thickBot="1" x14ac:dyDescent="0.2">
      <c r="A21" s="472" t="s">
        <v>375</v>
      </c>
      <c r="B21" s="167">
        <f t="shared" si="0"/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7">
        <f t="shared" si="1"/>
        <v>0</v>
      </c>
      <c r="I21" s="168">
        <v>0</v>
      </c>
      <c r="J21" s="168">
        <v>0</v>
      </c>
      <c r="K21" s="168">
        <v>0</v>
      </c>
      <c r="L21" s="168">
        <v>0</v>
      </c>
      <c r="M21" s="169">
        <v>0</v>
      </c>
    </row>
    <row r="22" spans="1:13" ht="20.25" x14ac:dyDescent="0.15">
      <c r="A22" s="465"/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</row>
    <row r="23" spans="1:13" ht="20.25" x14ac:dyDescent="0.15">
      <c r="A23" s="465"/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</row>
  </sheetData>
  <sheetProtection selectLockedCells="1"/>
  <mergeCells count="6">
    <mergeCell ref="A1:M1"/>
    <mergeCell ref="A2:C2"/>
    <mergeCell ref="A3:F3"/>
    <mergeCell ref="A4:A5"/>
    <mergeCell ref="B4:G4"/>
    <mergeCell ref="H4:M4"/>
  </mergeCells>
  <phoneticPr fontId="32" type="noConversion"/>
  <pageMargins left="0.25" right="0.25" top="0.75" bottom="0.75" header="0.3" footer="0.3"/>
  <pageSetup paperSize="9" scale="85" fitToHeight="0" orientation="portrait" horizontalDpi="300" verticalDpi="300" r:id="rId1"/>
  <headerFooter alignWithMargins="0">
    <oddHeader>&amp;R&amp;F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N227"/>
  <sheetViews>
    <sheetView showGridLines="0" zoomScale="85" zoomScaleNormal="85" workbookViewId="0">
      <selection activeCell="O16" sqref="O16"/>
    </sheetView>
  </sheetViews>
  <sheetFormatPr defaultColWidth="9.109375" defaultRowHeight="14.25" x14ac:dyDescent="0.15"/>
  <cols>
    <col min="1" max="19" width="13.77734375" style="1" customWidth="1"/>
    <col min="20" max="222" width="9.109375" style="1"/>
  </cols>
  <sheetData>
    <row r="1" spans="1:17" s="1" customFormat="1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7" ht="39.950000000000003" customHeight="1" x14ac:dyDescent="0.15">
      <c r="A2" s="489" t="s">
        <v>329</v>
      </c>
      <c r="B2" s="489"/>
      <c r="C2" s="489"/>
      <c r="D2" s="51"/>
    </row>
    <row r="3" spans="1:17" ht="39.950000000000003" customHeight="1" x14ac:dyDescent="0.15">
      <c r="A3" s="55" t="s">
        <v>348</v>
      </c>
      <c r="B3" s="50"/>
      <c r="C3" s="50"/>
      <c r="D3" s="51"/>
    </row>
    <row r="4" spans="1:17" s="1" customFormat="1" ht="39.950000000000003" customHeight="1" thickBot="1" x14ac:dyDescent="0.3">
      <c r="A4" s="615" t="s">
        <v>320</v>
      </c>
      <c r="B4" s="615"/>
      <c r="C4" s="615"/>
      <c r="D4" s="615"/>
      <c r="E4" s="615"/>
      <c r="F4" s="615"/>
      <c r="G4" s="615"/>
      <c r="H4" s="131"/>
      <c r="I4" s="181"/>
      <c r="J4" s="131"/>
      <c r="K4" s="131"/>
      <c r="L4" s="131"/>
      <c r="M4" s="131"/>
      <c r="N4" s="131"/>
      <c r="O4" s="131"/>
      <c r="P4" s="131"/>
      <c r="Q4" s="131"/>
    </row>
    <row r="5" spans="1:17" s="1" customFormat="1" ht="30" customHeight="1" x14ac:dyDescent="0.15">
      <c r="A5" s="594" t="s">
        <v>216</v>
      </c>
      <c r="B5" s="581" t="s">
        <v>19</v>
      </c>
      <c r="C5" s="581"/>
      <c r="D5" s="581"/>
      <c r="E5" s="581"/>
      <c r="F5" s="581"/>
      <c r="G5" s="581"/>
      <c r="H5" s="581"/>
      <c r="I5" s="583"/>
      <c r="J5" s="616" t="s">
        <v>177</v>
      </c>
      <c r="K5" s="617"/>
      <c r="L5" s="617"/>
      <c r="M5" s="617"/>
      <c r="N5" s="617"/>
      <c r="O5" s="617"/>
      <c r="P5" s="617"/>
      <c r="Q5" s="618"/>
    </row>
    <row r="6" spans="1:17" s="1" customFormat="1" ht="45.95" customHeight="1" thickBot="1" x14ac:dyDescent="0.2">
      <c r="A6" s="596"/>
      <c r="B6" s="147" t="s">
        <v>234</v>
      </c>
      <c r="C6" s="147" t="s">
        <v>190</v>
      </c>
      <c r="D6" s="147" t="s">
        <v>87</v>
      </c>
      <c r="E6" s="411" t="s">
        <v>77</v>
      </c>
      <c r="F6" s="411" t="s">
        <v>135</v>
      </c>
      <c r="G6" s="411" t="s">
        <v>133</v>
      </c>
      <c r="H6" s="411" t="s">
        <v>134</v>
      </c>
      <c r="I6" s="413" t="s">
        <v>114</v>
      </c>
      <c r="J6" s="412" t="s">
        <v>234</v>
      </c>
      <c r="K6" s="147" t="s">
        <v>190</v>
      </c>
      <c r="L6" s="147" t="s">
        <v>87</v>
      </c>
      <c r="M6" s="411" t="s">
        <v>77</v>
      </c>
      <c r="N6" s="411" t="s">
        <v>135</v>
      </c>
      <c r="O6" s="411" t="s">
        <v>133</v>
      </c>
      <c r="P6" s="411" t="s">
        <v>134</v>
      </c>
      <c r="Q6" s="413" t="s">
        <v>114</v>
      </c>
    </row>
    <row r="7" spans="1:17" s="1" customFormat="1" ht="30" customHeight="1" thickTop="1" x14ac:dyDescent="0.15">
      <c r="A7" s="133" t="s">
        <v>235</v>
      </c>
      <c r="B7" s="134">
        <f t="shared" ref="B7:B22" si="0">SUM(C7:I7)</f>
        <v>42</v>
      </c>
      <c r="C7" s="134">
        <f t="shared" ref="C7:I7" si="1">SUM(C8:C22)</f>
        <v>26</v>
      </c>
      <c r="D7" s="134">
        <f t="shared" si="1"/>
        <v>13</v>
      </c>
      <c r="E7" s="134">
        <f t="shared" si="1"/>
        <v>0</v>
      </c>
      <c r="F7" s="134">
        <f t="shared" si="1"/>
        <v>0</v>
      </c>
      <c r="G7" s="134">
        <f t="shared" si="1"/>
        <v>0</v>
      </c>
      <c r="H7" s="134">
        <f t="shared" si="1"/>
        <v>1</v>
      </c>
      <c r="I7" s="134">
        <f t="shared" si="1"/>
        <v>2</v>
      </c>
      <c r="J7" s="414">
        <f t="shared" ref="J7:J21" si="2">SUM(K7:Q7)</f>
        <v>2259</v>
      </c>
      <c r="K7" s="134">
        <f t="shared" ref="K7:Q7" si="3">SUM(K8:K22)</f>
        <v>97</v>
      </c>
      <c r="L7" s="134">
        <f t="shared" si="3"/>
        <v>232</v>
      </c>
      <c r="M7" s="134">
        <f t="shared" si="3"/>
        <v>0</v>
      </c>
      <c r="N7" s="134">
        <f t="shared" si="3"/>
        <v>0</v>
      </c>
      <c r="O7" s="134">
        <f t="shared" si="3"/>
        <v>0</v>
      </c>
      <c r="P7" s="134">
        <f t="shared" si="3"/>
        <v>400</v>
      </c>
      <c r="Q7" s="135">
        <f t="shared" si="3"/>
        <v>1530</v>
      </c>
    </row>
    <row r="8" spans="1:17" s="1" customFormat="1" ht="27.95" customHeight="1" x14ac:dyDescent="0.15">
      <c r="A8" s="136" t="s">
        <v>256</v>
      </c>
      <c r="B8" s="137">
        <f t="shared" si="0"/>
        <v>0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9">
        <v>0</v>
      </c>
      <c r="J8" s="415">
        <f t="shared" si="2"/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9">
        <v>0</v>
      </c>
    </row>
    <row r="9" spans="1:17" s="1" customFormat="1" ht="27.95" customHeight="1" x14ac:dyDescent="0.15">
      <c r="A9" s="136" t="s">
        <v>244</v>
      </c>
      <c r="B9" s="137">
        <f t="shared" si="0"/>
        <v>4</v>
      </c>
      <c r="C9" s="140">
        <v>2</v>
      </c>
      <c r="D9" s="140">
        <v>1</v>
      </c>
      <c r="E9" s="140">
        <v>0</v>
      </c>
      <c r="F9" s="140">
        <v>0</v>
      </c>
      <c r="G9" s="140">
        <v>0</v>
      </c>
      <c r="H9" s="140">
        <v>1</v>
      </c>
      <c r="I9" s="141">
        <v>0</v>
      </c>
      <c r="J9" s="415">
        <f t="shared" si="2"/>
        <v>421</v>
      </c>
      <c r="K9" s="140">
        <v>7</v>
      </c>
      <c r="L9" s="140">
        <v>14</v>
      </c>
      <c r="M9" s="140">
        <v>0</v>
      </c>
      <c r="N9" s="140">
        <v>0</v>
      </c>
      <c r="O9" s="140">
        <v>0</v>
      </c>
      <c r="P9" s="140">
        <v>400</v>
      </c>
      <c r="Q9" s="141">
        <v>0</v>
      </c>
    </row>
    <row r="10" spans="1:17" s="1" customFormat="1" ht="27.95" customHeight="1" x14ac:dyDescent="0.15">
      <c r="A10" s="136" t="s">
        <v>257</v>
      </c>
      <c r="B10" s="137">
        <f t="shared" si="0"/>
        <v>9</v>
      </c>
      <c r="C10" s="140">
        <v>8</v>
      </c>
      <c r="D10" s="140">
        <v>1</v>
      </c>
      <c r="E10" s="140">
        <v>0</v>
      </c>
      <c r="F10" s="140">
        <v>0</v>
      </c>
      <c r="G10" s="140">
        <v>0</v>
      </c>
      <c r="H10" s="140">
        <v>0</v>
      </c>
      <c r="I10" s="141">
        <v>0</v>
      </c>
      <c r="J10" s="415">
        <f t="shared" si="2"/>
        <v>42</v>
      </c>
      <c r="K10" s="140">
        <v>20</v>
      </c>
      <c r="L10" s="140">
        <v>22</v>
      </c>
      <c r="M10" s="140">
        <v>0</v>
      </c>
      <c r="N10" s="140">
        <v>0</v>
      </c>
      <c r="O10" s="140">
        <v>0</v>
      </c>
      <c r="P10" s="140">
        <v>0</v>
      </c>
      <c r="Q10" s="141">
        <v>0</v>
      </c>
    </row>
    <row r="11" spans="1:17" s="1" customFormat="1" ht="27.95" customHeight="1" x14ac:dyDescent="0.15">
      <c r="A11" s="136" t="s">
        <v>249</v>
      </c>
      <c r="B11" s="137">
        <f t="shared" si="0"/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1">
        <v>0</v>
      </c>
      <c r="J11" s="415">
        <f t="shared" si="2"/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1">
        <v>0</v>
      </c>
    </row>
    <row r="12" spans="1:17" s="1" customFormat="1" ht="27.95" customHeight="1" x14ac:dyDescent="0.15">
      <c r="A12" s="136" t="s">
        <v>254</v>
      </c>
      <c r="B12" s="137">
        <f t="shared" si="0"/>
        <v>2</v>
      </c>
      <c r="C12" s="140">
        <v>0</v>
      </c>
      <c r="D12" s="140">
        <v>2</v>
      </c>
      <c r="E12" s="140">
        <v>0</v>
      </c>
      <c r="F12" s="140">
        <v>0</v>
      </c>
      <c r="G12" s="140">
        <v>0</v>
      </c>
      <c r="H12" s="140">
        <v>0</v>
      </c>
      <c r="I12" s="141">
        <v>0</v>
      </c>
      <c r="J12" s="415">
        <f t="shared" si="2"/>
        <v>44</v>
      </c>
      <c r="K12" s="140">
        <v>0</v>
      </c>
      <c r="L12" s="140">
        <v>44</v>
      </c>
      <c r="M12" s="140">
        <v>0</v>
      </c>
      <c r="N12" s="140">
        <v>0</v>
      </c>
      <c r="O12" s="140">
        <v>0</v>
      </c>
      <c r="P12" s="140">
        <v>0</v>
      </c>
      <c r="Q12" s="141">
        <v>0</v>
      </c>
    </row>
    <row r="13" spans="1:17" s="1" customFormat="1" ht="27.95" customHeight="1" x14ac:dyDescent="0.15">
      <c r="A13" s="136" t="s">
        <v>245</v>
      </c>
      <c r="B13" s="137">
        <f t="shared" si="0"/>
        <v>4</v>
      </c>
      <c r="C13" s="140">
        <v>3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1">
        <v>1</v>
      </c>
      <c r="J13" s="415">
        <f t="shared" si="2"/>
        <v>843</v>
      </c>
      <c r="K13" s="140">
        <v>13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1">
        <v>830</v>
      </c>
    </row>
    <row r="14" spans="1:17" s="1" customFormat="1" ht="27.95" customHeight="1" x14ac:dyDescent="0.15">
      <c r="A14" s="136" t="s">
        <v>255</v>
      </c>
      <c r="B14" s="137">
        <f t="shared" si="0"/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9">
        <v>0</v>
      </c>
      <c r="J14" s="415">
        <f t="shared" si="2"/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9">
        <v>0</v>
      </c>
    </row>
    <row r="15" spans="1:17" s="1" customFormat="1" ht="27.95" customHeight="1" x14ac:dyDescent="0.15">
      <c r="A15" s="136" t="s">
        <v>239</v>
      </c>
      <c r="B15" s="137">
        <f t="shared" si="0"/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9">
        <v>0</v>
      </c>
      <c r="J15" s="415">
        <f t="shared" si="2"/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9">
        <v>0</v>
      </c>
    </row>
    <row r="16" spans="1:17" s="1" customFormat="1" ht="27.95" customHeight="1" x14ac:dyDescent="0.15">
      <c r="A16" s="136" t="s">
        <v>241</v>
      </c>
      <c r="B16" s="137">
        <f t="shared" si="0"/>
        <v>1</v>
      </c>
      <c r="C16" s="140">
        <v>0</v>
      </c>
      <c r="D16" s="140">
        <v>1</v>
      </c>
      <c r="E16" s="140">
        <v>0</v>
      </c>
      <c r="F16" s="140">
        <v>0</v>
      </c>
      <c r="G16" s="140">
        <v>0</v>
      </c>
      <c r="H16" s="140">
        <v>0</v>
      </c>
      <c r="I16" s="141">
        <v>0</v>
      </c>
      <c r="J16" s="415">
        <f t="shared" si="2"/>
        <v>10</v>
      </c>
      <c r="K16" s="140">
        <v>0</v>
      </c>
      <c r="L16" s="140">
        <v>10</v>
      </c>
      <c r="M16" s="140">
        <v>0</v>
      </c>
      <c r="N16" s="140">
        <v>0</v>
      </c>
      <c r="O16" s="140">
        <v>0</v>
      </c>
      <c r="P16" s="140">
        <v>0</v>
      </c>
      <c r="Q16" s="141">
        <v>0</v>
      </c>
    </row>
    <row r="17" spans="1:17" s="1" customFormat="1" ht="27.95" customHeight="1" x14ac:dyDescent="0.15">
      <c r="A17" s="136" t="s">
        <v>252</v>
      </c>
      <c r="B17" s="137">
        <f t="shared" si="0"/>
        <v>7</v>
      </c>
      <c r="C17" s="140">
        <v>5</v>
      </c>
      <c r="D17" s="140">
        <v>2</v>
      </c>
      <c r="E17" s="140">
        <v>0</v>
      </c>
      <c r="F17" s="140">
        <v>0</v>
      </c>
      <c r="G17" s="140">
        <v>0</v>
      </c>
      <c r="H17" s="140">
        <v>0</v>
      </c>
      <c r="I17" s="141">
        <v>0</v>
      </c>
      <c r="J17" s="415">
        <f t="shared" si="2"/>
        <v>60</v>
      </c>
      <c r="K17" s="140">
        <v>24</v>
      </c>
      <c r="L17" s="140">
        <v>36</v>
      </c>
      <c r="M17" s="140">
        <v>0</v>
      </c>
      <c r="N17" s="140">
        <v>0</v>
      </c>
      <c r="O17" s="140">
        <v>0</v>
      </c>
      <c r="P17" s="140">
        <v>0</v>
      </c>
      <c r="Q17" s="141">
        <v>0</v>
      </c>
    </row>
    <row r="18" spans="1:17" s="1" customFormat="1" ht="27.95" customHeight="1" x14ac:dyDescent="0.15">
      <c r="A18" s="136" t="s">
        <v>246</v>
      </c>
      <c r="B18" s="137">
        <f t="shared" si="0"/>
        <v>3</v>
      </c>
      <c r="C18" s="140">
        <v>1</v>
      </c>
      <c r="D18" s="140">
        <v>2</v>
      </c>
      <c r="E18" s="140">
        <v>0</v>
      </c>
      <c r="F18" s="140">
        <v>0</v>
      </c>
      <c r="G18" s="140">
        <v>0</v>
      </c>
      <c r="H18" s="140">
        <v>0</v>
      </c>
      <c r="I18" s="141">
        <v>0</v>
      </c>
      <c r="J18" s="415">
        <f t="shared" si="2"/>
        <v>37</v>
      </c>
      <c r="K18" s="140">
        <v>1</v>
      </c>
      <c r="L18" s="140">
        <v>36</v>
      </c>
      <c r="M18" s="140">
        <v>0</v>
      </c>
      <c r="N18" s="140">
        <v>0</v>
      </c>
      <c r="O18" s="140">
        <v>0</v>
      </c>
      <c r="P18" s="140">
        <v>0</v>
      </c>
      <c r="Q18" s="141">
        <v>0</v>
      </c>
    </row>
    <row r="19" spans="1:17" s="1" customFormat="1" ht="27.95" customHeight="1" x14ac:dyDescent="0.15">
      <c r="A19" s="136" t="s">
        <v>253</v>
      </c>
      <c r="B19" s="137">
        <f t="shared" si="0"/>
        <v>3</v>
      </c>
      <c r="C19" s="140">
        <v>2</v>
      </c>
      <c r="D19" s="140">
        <v>1</v>
      </c>
      <c r="E19" s="140">
        <v>0</v>
      </c>
      <c r="F19" s="140">
        <v>0</v>
      </c>
      <c r="G19" s="140">
        <v>0</v>
      </c>
      <c r="H19" s="140">
        <v>0</v>
      </c>
      <c r="I19" s="141">
        <v>0</v>
      </c>
      <c r="J19" s="415">
        <f t="shared" si="2"/>
        <v>19</v>
      </c>
      <c r="K19" s="140">
        <v>9</v>
      </c>
      <c r="L19" s="140">
        <v>10</v>
      </c>
      <c r="M19" s="140">
        <v>0</v>
      </c>
      <c r="N19" s="140">
        <v>0</v>
      </c>
      <c r="O19" s="140">
        <v>0</v>
      </c>
      <c r="P19" s="140">
        <v>0</v>
      </c>
      <c r="Q19" s="141">
        <v>0</v>
      </c>
    </row>
    <row r="20" spans="1:17" s="1" customFormat="1" ht="27.95" customHeight="1" x14ac:dyDescent="0.15">
      <c r="A20" s="136" t="s">
        <v>251</v>
      </c>
      <c r="B20" s="137">
        <f t="shared" si="0"/>
        <v>1</v>
      </c>
      <c r="C20" s="140">
        <v>0</v>
      </c>
      <c r="D20" s="140">
        <v>1</v>
      </c>
      <c r="E20" s="140">
        <v>0</v>
      </c>
      <c r="F20" s="140">
        <v>0</v>
      </c>
      <c r="G20" s="140">
        <v>0</v>
      </c>
      <c r="H20" s="140">
        <v>0</v>
      </c>
      <c r="I20" s="141">
        <v>0</v>
      </c>
      <c r="J20" s="415">
        <f t="shared" si="2"/>
        <v>40</v>
      </c>
      <c r="K20" s="140">
        <v>0</v>
      </c>
      <c r="L20" s="140">
        <v>40</v>
      </c>
      <c r="M20" s="140">
        <v>0</v>
      </c>
      <c r="N20" s="140">
        <v>0</v>
      </c>
      <c r="O20" s="140">
        <v>0</v>
      </c>
      <c r="P20" s="140">
        <v>0</v>
      </c>
      <c r="Q20" s="141">
        <v>0</v>
      </c>
    </row>
    <row r="21" spans="1:17" s="1" customFormat="1" ht="27.95" customHeight="1" x14ac:dyDescent="0.15">
      <c r="A21" s="136" t="s">
        <v>242</v>
      </c>
      <c r="B21" s="137">
        <f t="shared" si="0"/>
        <v>7</v>
      </c>
      <c r="C21" s="140">
        <v>5</v>
      </c>
      <c r="D21" s="140">
        <v>2</v>
      </c>
      <c r="E21" s="140">
        <v>0</v>
      </c>
      <c r="F21" s="140">
        <v>0</v>
      </c>
      <c r="G21" s="140">
        <v>0</v>
      </c>
      <c r="H21" s="140">
        <v>0</v>
      </c>
      <c r="I21" s="141">
        <v>0</v>
      </c>
      <c r="J21" s="415">
        <f t="shared" si="2"/>
        <v>43</v>
      </c>
      <c r="K21" s="140">
        <v>23</v>
      </c>
      <c r="L21" s="140">
        <v>20</v>
      </c>
      <c r="M21" s="140">
        <v>0</v>
      </c>
      <c r="N21" s="140">
        <v>0</v>
      </c>
      <c r="O21" s="140">
        <v>0</v>
      </c>
      <c r="P21" s="140">
        <v>0</v>
      </c>
      <c r="Q21" s="141">
        <v>0</v>
      </c>
    </row>
    <row r="22" spans="1:17" s="1" customFormat="1" ht="27.95" customHeight="1" thickBot="1" x14ac:dyDescent="0.2">
      <c r="A22" s="146" t="s">
        <v>247</v>
      </c>
      <c r="B22" s="142">
        <f t="shared" si="0"/>
        <v>1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4">
        <v>1</v>
      </c>
      <c r="J22" s="416">
        <f>SUM(K22:Q22)</f>
        <v>700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4">
        <v>700</v>
      </c>
    </row>
    <row r="23" spans="1:17" ht="39.950000000000003" customHeight="1" x14ac:dyDescent="0.1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</row>
    <row r="24" spans="1:17" ht="39.950000000000003" customHeight="1" x14ac:dyDescent="0.1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</row>
    <row r="25" spans="1:17" s="1" customFormat="1" ht="39.950000000000003" customHeight="1" thickBot="1" x14ac:dyDescent="0.3">
      <c r="A25" s="615" t="s">
        <v>345</v>
      </c>
      <c r="B25" s="615"/>
      <c r="C25" s="615"/>
      <c r="D25" s="615"/>
      <c r="E25" s="615"/>
      <c r="F25" s="615"/>
      <c r="G25" s="131"/>
      <c r="H25" s="131"/>
      <c r="I25" s="131"/>
      <c r="J25" s="131"/>
      <c r="K25" s="131"/>
      <c r="L25" s="498" t="s">
        <v>128</v>
      </c>
      <c r="M25" s="498"/>
      <c r="N25" s="131"/>
      <c r="O25" s="131"/>
      <c r="P25" s="131"/>
      <c r="Q25" s="131"/>
    </row>
    <row r="26" spans="1:17" s="1" customFormat="1" ht="30" customHeight="1" x14ac:dyDescent="0.15">
      <c r="A26" s="594" t="s">
        <v>216</v>
      </c>
      <c r="B26" s="581" t="s">
        <v>95</v>
      </c>
      <c r="C26" s="581"/>
      <c r="D26" s="581"/>
      <c r="E26" s="581" t="s">
        <v>67</v>
      </c>
      <c r="F26" s="581"/>
      <c r="G26" s="581"/>
      <c r="H26" s="581" t="s">
        <v>152</v>
      </c>
      <c r="I26" s="581"/>
      <c r="J26" s="581"/>
      <c r="K26" s="581" t="s">
        <v>120</v>
      </c>
      <c r="L26" s="581"/>
      <c r="M26" s="583"/>
      <c r="N26" s="131"/>
      <c r="O26" s="131"/>
      <c r="P26" s="131"/>
      <c r="Q26" s="131"/>
    </row>
    <row r="27" spans="1:17" s="1" customFormat="1" ht="30" customHeight="1" thickBot="1" x14ac:dyDescent="0.2">
      <c r="A27" s="596"/>
      <c r="B27" s="147" t="s">
        <v>232</v>
      </c>
      <c r="C27" s="147" t="s">
        <v>233</v>
      </c>
      <c r="D27" s="147" t="s">
        <v>235</v>
      </c>
      <c r="E27" s="147" t="s">
        <v>232</v>
      </c>
      <c r="F27" s="147" t="s">
        <v>233</v>
      </c>
      <c r="G27" s="147" t="s">
        <v>235</v>
      </c>
      <c r="H27" s="147" t="s">
        <v>232</v>
      </c>
      <c r="I27" s="147" t="s">
        <v>233</v>
      </c>
      <c r="J27" s="147" t="s">
        <v>235</v>
      </c>
      <c r="K27" s="147" t="s">
        <v>232</v>
      </c>
      <c r="L27" s="147" t="s">
        <v>233</v>
      </c>
      <c r="M27" s="148" t="s">
        <v>235</v>
      </c>
      <c r="N27" s="131"/>
      <c r="O27" s="131"/>
      <c r="P27" s="131"/>
      <c r="Q27" s="131"/>
    </row>
    <row r="28" spans="1:17" s="1" customFormat="1" ht="30" customHeight="1" thickTop="1" x14ac:dyDescent="0.15">
      <c r="A28" s="133" t="s">
        <v>235</v>
      </c>
      <c r="B28" s="134">
        <f>SUM(B29:B43)</f>
        <v>1823</v>
      </c>
      <c r="C28" s="134">
        <f>SUM(C29:C43)</f>
        <v>436</v>
      </c>
      <c r="D28" s="134">
        <f t="shared" ref="D28:D43" si="4">SUM(B28:C28)</f>
        <v>2259</v>
      </c>
      <c r="E28" s="134">
        <f>SUM(E29:E43)</f>
        <v>54</v>
      </c>
      <c r="F28" s="134">
        <f>SUM(F29:F43)</f>
        <v>43</v>
      </c>
      <c r="G28" s="134">
        <f t="shared" ref="G28:G42" si="5">SUM(E28:F28)</f>
        <v>97</v>
      </c>
      <c r="H28" s="134">
        <f>SUM(H29:H43)</f>
        <v>1170</v>
      </c>
      <c r="I28" s="134">
        <f>SUM(I29:I43)</f>
        <v>130</v>
      </c>
      <c r="J28" s="134">
        <f t="shared" ref="J28:J42" si="6">SUM(H28:I28)</f>
        <v>1300</v>
      </c>
      <c r="K28" s="134">
        <f>SUM(K29:K43)</f>
        <v>599</v>
      </c>
      <c r="L28" s="134">
        <f>SUM(L29:L43)</f>
        <v>263</v>
      </c>
      <c r="M28" s="135">
        <f t="shared" ref="M28:M39" si="7">SUM(K28:L28)</f>
        <v>862</v>
      </c>
      <c r="N28" s="170"/>
      <c r="O28" s="131"/>
      <c r="P28" s="131"/>
      <c r="Q28" s="131"/>
    </row>
    <row r="29" spans="1:17" s="1" customFormat="1" ht="27.95" customHeight="1" x14ac:dyDescent="0.15">
      <c r="A29" s="136" t="s">
        <v>256</v>
      </c>
      <c r="B29" s="137">
        <f t="shared" ref="B29:C43" si="8">SUM(E29,H29,K29)</f>
        <v>0</v>
      </c>
      <c r="C29" s="137">
        <f t="shared" si="8"/>
        <v>0</v>
      </c>
      <c r="D29" s="149">
        <f t="shared" si="4"/>
        <v>0</v>
      </c>
      <c r="E29" s="138">
        <v>0</v>
      </c>
      <c r="F29" s="138">
        <v>0</v>
      </c>
      <c r="G29" s="149">
        <f t="shared" si="5"/>
        <v>0</v>
      </c>
      <c r="H29" s="138">
        <v>0</v>
      </c>
      <c r="I29" s="138">
        <v>0</v>
      </c>
      <c r="J29" s="149">
        <f t="shared" si="6"/>
        <v>0</v>
      </c>
      <c r="K29" s="138">
        <v>0</v>
      </c>
      <c r="L29" s="138">
        <v>0</v>
      </c>
      <c r="M29" s="150">
        <f t="shared" si="7"/>
        <v>0</v>
      </c>
      <c r="N29" s="170"/>
      <c r="O29" s="131"/>
      <c r="P29" s="131"/>
      <c r="Q29" s="131"/>
    </row>
    <row r="30" spans="1:17" s="1" customFormat="1" ht="27.95" customHeight="1" x14ac:dyDescent="0.15">
      <c r="A30" s="136" t="s">
        <v>244</v>
      </c>
      <c r="B30" s="137">
        <f t="shared" si="8"/>
        <v>312</v>
      </c>
      <c r="C30" s="137">
        <f t="shared" si="8"/>
        <v>109</v>
      </c>
      <c r="D30" s="149">
        <f t="shared" si="4"/>
        <v>421</v>
      </c>
      <c r="E30" s="140">
        <v>3</v>
      </c>
      <c r="F30" s="140">
        <v>1</v>
      </c>
      <c r="G30" s="149">
        <f t="shared" si="5"/>
        <v>4</v>
      </c>
      <c r="H30" s="140">
        <v>301</v>
      </c>
      <c r="I30" s="140">
        <v>101</v>
      </c>
      <c r="J30" s="149">
        <f t="shared" si="6"/>
        <v>402</v>
      </c>
      <c r="K30" s="140">
        <v>8</v>
      </c>
      <c r="L30" s="140">
        <v>7</v>
      </c>
      <c r="M30" s="150">
        <f t="shared" si="7"/>
        <v>15</v>
      </c>
      <c r="N30" s="170"/>
      <c r="O30" s="131"/>
      <c r="P30" s="131"/>
      <c r="Q30" s="131"/>
    </row>
    <row r="31" spans="1:17" s="1" customFormat="1" ht="27.95" customHeight="1" x14ac:dyDescent="0.15">
      <c r="A31" s="136" t="s">
        <v>257</v>
      </c>
      <c r="B31" s="137">
        <f t="shared" si="8"/>
        <v>15</v>
      </c>
      <c r="C31" s="137">
        <f t="shared" si="8"/>
        <v>27</v>
      </c>
      <c r="D31" s="149">
        <f t="shared" si="4"/>
        <v>42</v>
      </c>
      <c r="E31" s="140">
        <v>11</v>
      </c>
      <c r="F31" s="140">
        <v>24</v>
      </c>
      <c r="G31" s="149">
        <f t="shared" si="5"/>
        <v>35</v>
      </c>
      <c r="H31" s="140">
        <v>4</v>
      </c>
      <c r="I31" s="140">
        <v>3</v>
      </c>
      <c r="J31" s="149">
        <f t="shared" si="6"/>
        <v>7</v>
      </c>
      <c r="K31" s="140">
        <v>0</v>
      </c>
      <c r="L31" s="140">
        <v>0</v>
      </c>
      <c r="M31" s="150">
        <f t="shared" si="7"/>
        <v>0</v>
      </c>
      <c r="N31" s="170"/>
      <c r="O31" s="131"/>
      <c r="P31" s="131"/>
      <c r="Q31" s="131"/>
    </row>
    <row r="32" spans="1:17" s="1" customFormat="1" ht="27.95" customHeight="1" x14ac:dyDescent="0.15">
      <c r="A32" s="136" t="s">
        <v>249</v>
      </c>
      <c r="B32" s="137">
        <f t="shared" si="8"/>
        <v>0</v>
      </c>
      <c r="C32" s="137">
        <f t="shared" si="8"/>
        <v>0</v>
      </c>
      <c r="D32" s="149">
        <f t="shared" si="4"/>
        <v>0</v>
      </c>
      <c r="E32" s="140">
        <v>0</v>
      </c>
      <c r="F32" s="140">
        <v>0</v>
      </c>
      <c r="G32" s="149">
        <f t="shared" si="5"/>
        <v>0</v>
      </c>
      <c r="H32" s="140">
        <v>0</v>
      </c>
      <c r="I32" s="140">
        <v>0</v>
      </c>
      <c r="J32" s="149">
        <f t="shared" si="6"/>
        <v>0</v>
      </c>
      <c r="K32" s="140">
        <v>0</v>
      </c>
      <c r="L32" s="140">
        <v>0</v>
      </c>
      <c r="M32" s="150">
        <f t="shared" si="7"/>
        <v>0</v>
      </c>
      <c r="N32" s="170"/>
      <c r="O32" s="131"/>
      <c r="P32" s="131"/>
      <c r="Q32" s="131"/>
    </row>
    <row r="33" spans="1:17" s="1" customFormat="1" ht="27.95" customHeight="1" x14ac:dyDescent="0.15">
      <c r="A33" s="136" t="s">
        <v>254</v>
      </c>
      <c r="B33" s="137">
        <f t="shared" si="8"/>
        <v>31</v>
      </c>
      <c r="C33" s="137">
        <f t="shared" si="8"/>
        <v>13</v>
      </c>
      <c r="D33" s="149">
        <f t="shared" si="4"/>
        <v>44</v>
      </c>
      <c r="E33" s="140">
        <v>19</v>
      </c>
      <c r="F33" s="140">
        <v>8</v>
      </c>
      <c r="G33" s="149">
        <f t="shared" si="5"/>
        <v>27</v>
      </c>
      <c r="H33" s="140">
        <v>7</v>
      </c>
      <c r="I33" s="140">
        <v>3</v>
      </c>
      <c r="J33" s="149">
        <f t="shared" si="6"/>
        <v>10</v>
      </c>
      <c r="K33" s="140">
        <v>5</v>
      </c>
      <c r="L33" s="140">
        <v>2</v>
      </c>
      <c r="M33" s="150">
        <f t="shared" si="7"/>
        <v>7</v>
      </c>
      <c r="N33" s="170"/>
      <c r="O33" s="131"/>
      <c r="P33" s="131"/>
      <c r="Q33" s="131"/>
    </row>
    <row r="34" spans="1:17" s="1" customFormat="1" ht="27.95" customHeight="1" x14ac:dyDescent="0.15">
      <c r="A34" s="136" t="s">
        <v>245</v>
      </c>
      <c r="B34" s="137">
        <f t="shared" si="8"/>
        <v>834</v>
      </c>
      <c r="C34" s="137">
        <f t="shared" si="8"/>
        <v>9</v>
      </c>
      <c r="D34" s="149">
        <f t="shared" si="4"/>
        <v>843</v>
      </c>
      <c r="E34" s="140">
        <v>0</v>
      </c>
      <c r="F34" s="140">
        <v>0</v>
      </c>
      <c r="G34" s="149">
        <f t="shared" si="5"/>
        <v>0</v>
      </c>
      <c r="H34" s="140">
        <v>830</v>
      </c>
      <c r="I34" s="140">
        <v>2</v>
      </c>
      <c r="J34" s="149">
        <f t="shared" si="6"/>
        <v>832</v>
      </c>
      <c r="K34" s="140">
        <v>4</v>
      </c>
      <c r="L34" s="140">
        <v>7</v>
      </c>
      <c r="M34" s="150">
        <f t="shared" si="7"/>
        <v>11</v>
      </c>
      <c r="N34" s="170"/>
      <c r="O34" s="131"/>
      <c r="P34" s="131"/>
      <c r="Q34" s="131"/>
    </row>
    <row r="35" spans="1:17" s="1" customFormat="1" ht="27.95" customHeight="1" x14ac:dyDescent="0.15">
      <c r="A35" s="136" t="s">
        <v>255</v>
      </c>
      <c r="B35" s="137">
        <f t="shared" si="8"/>
        <v>0</v>
      </c>
      <c r="C35" s="137">
        <f t="shared" si="8"/>
        <v>0</v>
      </c>
      <c r="D35" s="149">
        <f t="shared" si="4"/>
        <v>0</v>
      </c>
      <c r="E35" s="140">
        <v>0</v>
      </c>
      <c r="F35" s="140">
        <v>0</v>
      </c>
      <c r="G35" s="149">
        <f t="shared" si="5"/>
        <v>0</v>
      </c>
      <c r="H35" s="140">
        <v>0</v>
      </c>
      <c r="I35" s="140">
        <v>0</v>
      </c>
      <c r="J35" s="149">
        <f t="shared" si="6"/>
        <v>0</v>
      </c>
      <c r="K35" s="140">
        <v>0</v>
      </c>
      <c r="L35" s="140">
        <v>0</v>
      </c>
      <c r="M35" s="150">
        <f t="shared" si="7"/>
        <v>0</v>
      </c>
      <c r="N35" s="170"/>
      <c r="O35" s="131"/>
      <c r="P35" s="131"/>
      <c r="Q35" s="131"/>
    </row>
    <row r="36" spans="1:17" s="1" customFormat="1" ht="27.95" customHeight="1" x14ac:dyDescent="0.15">
      <c r="A36" s="136" t="s">
        <v>239</v>
      </c>
      <c r="B36" s="137">
        <f t="shared" si="8"/>
        <v>0</v>
      </c>
      <c r="C36" s="137">
        <f t="shared" si="8"/>
        <v>0</v>
      </c>
      <c r="D36" s="149">
        <f t="shared" si="4"/>
        <v>0</v>
      </c>
      <c r="E36" s="140">
        <v>0</v>
      </c>
      <c r="F36" s="140">
        <v>0</v>
      </c>
      <c r="G36" s="149">
        <f t="shared" si="5"/>
        <v>0</v>
      </c>
      <c r="H36" s="140">
        <v>0</v>
      </c>
      <c r="I36" s="140">
        <v>0</v>
      </c>
      <c r="J36" s="149">
        <f t="shared" si="6"/>
        <v>0</v>
      </c>
      <c r="K36" s="140">
        <v>0</v>
      </c>
      <c r="L36" s="140">
        <v>0</v>
      </c>
      <c r="M36" s="150">
        <f t="shared" si="7"/>
        <v>0</v>
      </c>
      <c r="N36" s="170"/>
      <c r="O36" s="131"/>
      <c r="P36" s="131"/>
      <c r="Q36" s="131"/>
    </row>
    <row r="37" spans="1:17" s="1" customFormat="1" ht="27.95" customHeight="1" x14ac:dyDescent="0.15">
      <c r="A37" s="136" t="s">
        <v>241</v>
      </c>
      <c r="B37" s="137">
        <f t="shared" si="8"/>
        <v>5</v>
      </c>
      <c r="C37" s="137">
        <f t="shared" si="8"/>
        <v>5</v>
      </c>
      <c r="D37" s="149">
        <f t="shared" si="4"/>
        <v>10</v>
      </c>
      <c r="E37" s="140">
        <v>0</v>
      </c>
      <c r="F37" s="140">
        <v>0</v>
      </c>
      <c r="G37" s="149">
        <f t="shared" si="5"/>
        <v>0</v>
      </c>
      <c r="H37" s="140">
        <v>0</v>
      </c>
      <c r="I37" s="140">
        <v>0</v>
      </c>
      <c r="J37" s="149">
        <f t="shared" si="6"/>
        <v>0</v>
      </c>
      <c r="K37" s="140">
        <v>5</v>
      </c>
      <c r="L37" s="140">
        <v>5</v>
      </c>
      <c r="M37" s="150">
        <f t="shared" si="7"/>
        <v>10</v>
      </c>
      <c r="N37" s="170"/>
      <c r="O37" s="131"/>
      <c r="P37" s="131"/>
      <c r="Q37" s="131"/>
    </row>
    <row r="38" spans="1:17" s="1" customFormat="1" ht="27.95" customHeight="1" x14ac:dyDescent="0.15">
      <c r="A38" s="136" t="s">
        <v>252</v>
      </c>
      <c r="B38" s="137">
        <f t="shared" si="8"/>
        <v>47</v>
      </c>
      <c r="C38" s="137">
        <f t="shared" si="8"/>
        <v>13</v>
      </c>
      <c r="D38" s="149">
        <f t="shared" si="4"/>
        <v>60</v>
      </c>
      <c r="E38" s="140">
        <v>0</v>
      </c>
      <c r="F38" s="140">
        <v>0</v>
      </c>
      <c r="G38" s="149">
        <f t="shared" si="5"/>
        <v>0</v>
      </c>
      <c r="H38" s="140">
        <v>2</v>
      </c>
      <c r="I38" s="140">
        <v>1</v>
      </c>
      <c r="J38" s="149">
        <f t="shared" si="6"/>
        <v>3</v>
      </c>
      <c r="K38" s="140">
        <v>45</v>
      </c>
      <c r="L38" s="140">
        <v>12</v>
      </c>
      <c r="M38" s="150">
        <f t="shared" si="7"/>
        <v>57</v>
      </c>
      <c r="N38" s="170"/>
      <c r="O38" s="131"/>
      <c r="P38" s="131"/>
      <c r="Q38" s="131"/>
    </row>
    <row r="39" spans="1:17" s="1" customFormat="1" ht="27.95" customHeight="1" x14ac:dyDescent="0.15">
      <c r="A39" s="136" t="s">
        <v>246</v>
      </c>
      <c r="B39" s="137">
        <f t="shared" si="8"/>
        <v>25</v>
      </c>
      <c r="C39" s="137">
        <f t="shared" si="8"/>
        <v>12</v>
      </c>
      <c r="D39" s="149">
        <f t="shared" si="4"/>
        <v>37</v>
      </c>
      <c r="E39" s="140">
        <v>18</v>
      </c>
      <c r="F39" s="140">
        <v>7</v>
      </c>
      <c r="G39" s="149">
        <f t="shared" si="5"/>
        <v>25</v>
      </c>
      <c r="H39" s="140">
        <v>0</v>
      </c>
      <c r="I39" s="140">
        <v>0</v>
      </c>
      <c r="J39" s="149">
        <f t="shared" si="6"/>
        <v>0</v>
      </c>
      <c r="K39" s="140">
        <v>7</v>
      </c>
      <c r="L39" s="140">
        <v>5</v>
      </c>
      <c r="M39" s="150">
        <f t="shared" si="7"/>
        <v>12</v>
      </c>
      <c r="N39" s="170"/>
      <c r="O39" s="131"/>
      <c r="P39" s="131"/>
      <c r="Q39" s="131"/>
    </row>
    <row r="40" spans="1:17" s="1" customFormat="1" ht="27.95" customHeight="1" x14ac:dyDescent="0.15">
      <c r="A40" s="136" t="s">
        <v>253</v>
      </c>
      <c r="B40" s="137">
        <f t="shared" si="8"/>
        <v>11</v>
      </c>
      <c r="C40" s="137">
        <f t="shared" si="8"/>
        <v>8</v>
      </c>
      <c r="D40" s="149">
        <f t="shared" si="4"/>
        <v>19</v>
      </c>
      <c r="E40" s="140">
        <v>0</v>
      </c>
      <c r="F40" s="140">
        <v>0</v>
      </c>
      <c r="G40" s="149">
        <f t="shared" si="5"/>
        <v>0</v>
      </c>
      <c r="H40" s="140">
        <v>6</v>
      </c>
      <c r="I40" s="140">
        <v>5</v>
      </c>
      <c r="J40" s="149">
        <f t="shared" si="6"/>
        <v>11</v>
      </c>
      <c r="K40" s="140">
        <v>5</v>
      </c>
      <c r="L40" s="140">
        <v>3</v>
      </c>
      <c r="M40" s="150">
        <f>SUM(K40:L40)</f>
        <v>8</v>
      </c>
      <c r="N40" s="170"/>
      <c r="O40" s="131"/>
      <c r="P40" s="131"/>
      <c r="Q40" s="131"/>
    </row>
    <row r="41" spans="1:17" s="1" customFormat="1" ht="27.95" customHeight="1" x14ac:dyDescent="0.15">
      <c r="A41" s="136" t="s">
        <v>251</v>
      </c>
      <c r="B41" s="137">
        <f t="shared" si="8"/>
        <v>20</v>
      </c>
      <c r="C41" s="137">
        <f t="shared" si="8"/>
        <v>20</v>
      </c>
      <c r="D41" s="149">
        <f t="shared" si="4"/>
        <v>40</v>
      </c>
      <c r="E41" s="140">
        <v>0</v>
      </c>
      <c r="F41" s="140">
        <v>0</v>
      </c>
      <c r="G41" s="149">
        <f t="shared" si="5"/>
        <v>0</v>
      </c>
      <c r="H41" s="140">
        <v>0</v>
      </c>
      <c r="I41" s="140">
        <v>0</v>
      </c>
      <c r="J41" s="149">
        <f t="shared" si="6"/>
        <v>0</v>
      </c>
      <c r="K41" s="140">
        <v>20</v>
      </c>
      <c r="L41" s="140">
        <v>20</v>
      </c>
      <c r="M41" s="150">
        <f>SUM(K41:L41)</f>
        <v>40</v>
      </c>
      <c r="N41" s="170"/>
      <c r="O41" s="131"/>
      <c r="P41" s="131"/>
      <c r="Q41" s="131"/>
    </row>
    <row r="42" spans="1:17" s="1" customFormat="1" ht="27.95" customHeight="1" x14ac:dyDescent="0.15">
      <c r="A42" s="136" t="s">
        <v>242</v>
      </c>
      <c r="B42" s="137">
        <f t="shared" si="8"/>
        <v>23</v>
      </c>
      <c r="C42" s="137">
        <f t="shared" si="8"/>
        <v>20</v>
      </c>
      <c r="D42" s="149">
        <f t="shared" si="4"/>
        <v>43</v>
      </c>
      <c r="E42" s="140">
        <v>3</v>
      </c>
      <c r="F42" s="140">
        <v>3</v>
      </c>
      <c r="G42" s="149">
        <f t="shared" si="5"/>
        <v>6</v>
      </c>
      <c r="H42" s="140">
        <v>20</v>
      </c>
      <c r="I42" s="140">
        <v>15</v>
      </c>
      <c r="J42" s="149">
        <f t="shared" si="6"/>
        <v>35</v>
      </c>
      <c r="K42" s="140">
        <v>0</v>
      </c>
      <c r="L42" s="140">
        <v>2</v>
      </c>
      <c r="M42" s="150">
        <f>SUM(K42:L42)</f>
        <v>2</v>
      </c>
      <c r="N42" s="170"/>
      <c r="O42" s="131"/>
      <c r="P42" s="131"/>
      <c r="Q42" s="131"/>
    </row>
    <row r="43" spans="1:17" s="1" customFormat="1" ht="27.95" customHeight="1" thickBot="1" x14ac:dyDescent="0.2">
      <c r="A43" s="146" t="s">
        <v>247</v>
      </c>
      <c r="B43" s="142">
        <f t="shared" si="8"/>
        <v>500</v>
      </c>
      <c r="C43" s="142">
        <f t="shared" si="8"/>
        <v>200</v>
      </c>
      <c r="D43" s="151">
        <f t="shared" si="4"/>
        <v>700</v>
      </c>
      <c r="E43" s="143">
        <v>0</v>
      </c>
      <c r="F43" s="143">
        <v>0</v>
      </c>
      <c r="G43" s="151">
        <f>SUM(E43:F43)</f>
        <v>0</v>
      </c>
      <c r="H43" s="143">
        <v>0</v>
      </c>
      <c r="I43" s="143">
        <v>0</v>
      </c>
      <c r="J43" s="151">
        <f>SUM(H43:I43)</f>
        <v>0</v>
      </c>
      <c r="K43" s="143">
        <v>500</v>
      </c>
      <c r="L43" s="143">
        <v>200</v>
      </c>
      <c r="M43" s="152">
        <f>SUM(K43:L43)</f>
        <v>700</v>
      </c>
      <c r="N43" s="170"/>
      <c r="O43" s="131"/>
      <c r="P43" s="131"/>
      <c r="Q43" s="131"/>
    </row>
    <row r="44" spans="1:17" ht="18.75" x14ac:dyDescent="0.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</row>
    <row r="45" spans="1:17" ht="18.75" x14ac:dyDescent="0.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</row>
    <row r="46" spans="1:17" ht="18.75" x14ac:dyDescent="0.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</row>
    <row r="47" spans="1:17" ht="18.75" x14ac:dyDescent="0.1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</row>
    <row r="48" spans="1:17" ht="18.75" x14ac:dyDescent="0.1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</row>
    <row r="49" spans="1:17" ht="18.75" x14ac:dyDescent="0.1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</row>
    <row r="50" spans="1:17" ht="18.75" x14ac:dyDescent="0.1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</row>
    <row r="51" spans="1:17" ht="18.75" x14ac:dyDescent="0.1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</row>
    <row r="52" spans="1:17" ht="18.75" x14ac:dyDescent="0.1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</row>
    <row r="53" spans="1:17" ht="18.75" x14ac:dyDescent="0.1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</row>
    <row r="54" spans="1:17" ht="18.75" x14ac:dyDescent="0.1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1:17" ht="18.75" x14ac:dyDescent="0.1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  <row r="56" spans="1:17" ht="18.75" x14ac:dyDescent="0.1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</row>
    <row r="57" spans="1:17" ht="18.75" x14ac:dyDescent="0.1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</row>
    <row r="58" spans="1:17" ht="18.75" x14ac:dyDescent="0.1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</row>
    <row r="59" spans="1:17" ht="18.75" x14ac:dyDescent="0.1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</row>
    <row r="60" spans="1:17" ht="18.75" x14ac:dyDescent="0.1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</row>
    <row r="61" spans="1:17" ht="18.75" x14ac:dyDescent="0.1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</row>
    <row r="62" spans="1:17" ht="18.75" x14ac:dyDescent="0.1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</row>
    <row r="63" spans="1:17" ht="18.75" x14ac:dyDescent="0.1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</row>
    <row r="64" spans="1:17" ht="18.75" x14ac:dyDescent="0.1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</row>
    <row r="65" spans="1:17" ht="18.75" x14ac:dyDescent="0.1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</row>
    <row r="66" spans="1:17" ht="18.75" x14ac:dyDescent="0.1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8.75" x14ac:dyDescent="0.1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</row>
    <row r="68" spans="1:17" ht="18.75" x14ac:dyDescent="0.1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</row>
    <row r="69" spans="1:17" ht="18.75" x14ac:dyDescent="0.1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</row>
    <row r="70" spans="1:17" ht="18.75" x14ac:dyDescent="0.1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</row>
    <row r="71" spans="1:17" ht="18.75" x14ac:dyDescent="0.1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</row>
    <row r="72" spans="1:17" ht="18.75" x14ac:dyDescent="0.1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</row>
    <row r="73" spans="1:17" ht="18.75" x14ac:dyDescent="0.1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</row>
    <row r="74" spans="1:17" ht="18.75" x14ac:dyDescent="0.1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</row>
    <row r="75" spans="1:17" ht="18.75" x14ac:dyDescent="0.1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</row>
    <row r="76" spans="1:17" ht="18.75" x14ac:dyDescent="0.1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</row>
    <row r="77" spans="1:17" ht="18.75" x14ac:dyDescent="0.1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</row>
    <row r="78" spans="1:17" ht="18.75" x14ac:dyDescent="0.1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</row>
    <row r="79" spans="1:17" ht="18.75" x14ac:dyDescent="0.1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</row>
    <row r="80" spans="1:17" ht="18.75" x14ac:dyDescent="0.1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</row>
    <row r="81" spans="1:17" ht="18.75" x14ac:dyDescent="0.1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</row>
    <row r="82" spans="1:17" ht="18.75" x14ac:dyDescent="0.1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</row>
    <row r="83" spans="1:17" ht="18.75" x14ac:dyDescent="0.1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</row>
    <row r="84" spans="1:17" ht="18.75" x14ac:dyDescent="0.1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</row>
    <row r="85" spans="1:17" ht="18.75" x14ac:dyDescent="0.1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</row>
    <row r="86" spans="1:17" ht="18.75" x14ac:dyDescent="0.1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</row>
    <row r="87" spans="1:17" ht="18.75" x14ac:dyDescent="0.1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</row>
    <row r="88" spans="1:17" ht="18.75" x14ac:dyDescent="0.1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</row>
    <row r="89" spans="1:17" ht="18.75" x14ac:dyDescent="0.1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</row>
    <row r="90" spans="1:17" ht="18.75" x14ac:dyDescent="0.1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</row>
    <row r="91" spans="1:17" ht="18.75" x14ac:dyDescent="0.1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</row>
    <row r="92" spans="1:17" ht="18.75" x14ac:dyDescent="0.1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</row>
    <row r="93" spans="1:17" ht="18.75" x14ac:dyDescent="0.1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</row>
    <row r="94" spans="1:17" ht="18.75" x14ac:dyDescent="0.1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</row>
    <row r="95" spans="1:17" ht="18.75" x14ac:dyDescent="0.1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</row>
    <row r="96" spans="1:17" ht="18.75" x14ac:dyDescent="0.1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</row>
    <row r="97" spans="1:17" ht="18.75" x14ac:dyDescent="0.1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</row>
    <row r="98" spans="1:17" ht="18.75" x14ac:dyDescent="0.1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</row>
    <row r="99" spans="1:17" ht="18.75" x14ac:dyDescent="0.1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</row>
    <row r="100" spans="1:17" ht="18.75" x14ac:dyDescent="0.1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</row>
    <row r="101" spans="1:17" ht="18.75" x14ac:dyDescent="0.1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</row>
    <row r="102" spans="1:17" ht="18.75" x14ac:dyDescent="0.1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</row>
    <row r="103" spans="1:17" ht="18.75" x14ac:dyDescent="0.1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</row>
    <row r="104" spans="1:17" ht="18.75" x14ac:dyDescent="0.1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</row>
    <row r="105" spans="1:17" ht="18.75" x14ac:dyDescent="0.1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</row>
    <row r="106" spans="1:17" ht="18.75" x14ac:dyDescent="0.1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</row>
    <row r="107" spans="1:17" ht="18.75" x14ac:dyDescent="0.1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</row>
    <row r="108" spans="1:17" ht="18.75" x14ac:dyDescent="0.1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</row>
    <row r="109" spans="1:17" ht="18.75" x14ac:dyDescent="0.1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</row>
    <row r="110" spans="1:17" ht="18.75" x14ac:dyDescent="0.1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</row>
    <row r="111" spans="1:17" ht="18.75" x14ac:dyDescent="0.1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</row>
    <row r="112" spans="1:17" ht="18.75" x14ac:dyDescent="0.1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</row>
    <row r="113" spans="1:17" ht="18.75" x14ac:dyDescent="0.1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</row>
    <row r="114" spans="1:17" ht="18.75" x14ac:dyDescent="0.1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</row>
    <row r="115" spans="1:17" ht="18.75" x14ac:dyDescent="0.1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</row>
    <row r="116" spans="1:17" ht="18.75" x14ac:dyDescent="0.1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1:17" ht="18.75" x14ac:dyDescent="0.1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</row>
    <row r="118" spans="1:17" ht="18.75" x14ac:dyDescent="0.1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1:17" ht="18.75" x14ac:dyDescent="0.1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</row>
    <row r="120" spans="1:17" ht="18.75" x14ac:dyDescent="0.1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</row>
    <row r="121" spans="1:17" ht="18.75" x14ac:dyDescent="0.1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</row>
    <row r="122" spans="1:17" ht="18.75" x14ac:dyDescent="0.1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</row>
    <row r="123" spans="1:17" ht="18.75" x14ac:dyDescent="0.1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</row>
    <row r="124" spans="1:17" ht="18.75" x14ac:dyDescent="0.1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</row>
    <row r="125" spans="1:17" ht="18.75" x14ac:dyDescent="0.1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</row>
    <row r="126" spans="1:17" ht="18.75" x14ac:dyDescent="0.15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</row>
    <row r="127" spans="1:17" ht="18.75" x14ac:dyDescent="0.1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</row>
    <row r="128" spans="1:17" ht="18.75" x14ac:dyDescent="0.15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</row>
    <row r="129" spans="1:17" ht="18.75" x14ac:dyDescent="0.1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</row>
    <row r="130" spans="1:17" ht="18.75" x14ac:dyDescent="0.1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</row>
    <row r="131" spans="1:17" ht="18.75" x14ac:dyDescent="0.1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1:17" ht="18.75" x14ac:dyDescent="0.1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</row>
    <row r="133" spans="1:17" ht="18.75" x14ac:dyDescent="0.1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</row>
    <row r="134" spans="1:17" ht="18.75" x14ac:dyDescent="0.1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</row>
    <row r="135" spans="1:17" ht="18.75" x14ac:dyDescent="0.1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</row>
    <row r="136" spans="1:17" ht="18.75" x14ac:dyDescent="0.1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</row>
    <row r="137" spans="1:17" ht="18.75" x14ac:dyDescent="0.1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</row>
    <row r="138" spans="1:17" ht="18.75" x14ac:dyDescent="0.1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</row>
    <row r="139" spans="1:17" ht="18.75" x14ac:dyDescent="0.1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1:17" ht="18.75" x14ac:dyDescent="0.1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1:17" ht="18.75" x14ac:dyDescent="0.1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1:17" ht="18.75" x14ac:dyDescent="0.1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1:17" ht="18.75" x14ac:dyDescent="0.1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</row>
    <row r="144" spans="1:17" ht="18.75" x14ac:dyDescent="0.1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</row>
    <row r="145" spans="1:17" ht="18.75" x14ac:dyDescent="0.1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</row>
    <row r="146" spans="1:17" ht="18.75" x14ac:dyDescent="0.1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1:17" ht="18.75" x14ac:dyDescent="0.1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1:17" ht="18.75" x14ac:dyDescent="0.15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1:17" ht="18.75" x14ac:dyDescent="0.15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1:17" ht="18.75" x14ac:dyDescent="0.1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1:17" ht="18.75" x14ac:dyDescent="0.15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1:17" ht="18.75" x14ac:dyDescent="0.1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1:17" ht="18.75" x14ac:dyDescent="0.15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1:17" ht="18.75" x14ac:dyDescent="0.15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1:17" ht="18.75" x14ac:dyDescent="0.15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1:17" ht="18.75" x14ac:dyDescent="0.15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1:17" ht="18.75" x14ac:dyDescent="0.15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1:17" ht="18.75" x14ac:dyDescent="0.15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1:17" ht="18.75" x14ac:dyDescent="0.15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1:17" ht="18.75" x14ac:dyDescent="0.15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1:17" ht="18.75" x14ac:dyDescent="0.15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1:17" ht="18.75" x14ac:dyDescent="0.15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</row>
    <row r="163" spans="1:17" ht="18.75" x14ac:dyDescent="0.15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</row>
    <row r="164" spans="1:17" ht="18.75" x14ac:dyDescent="0.15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</row>
    <row r="165" spans="1:17" ht="18.75" x14ac:dyDescent="0.15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</row>
    <row r="166" spans="1:17" ht="18.75" x14ac:dyDescent="0.1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1:17" ht="18.75" x14ac:dyDescent="0.15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</row>
    <row r="168" spans="1:17" ht="18.75" x14ac:dyDescent="0.1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1:17" ht="18.75" x14ac:dyDescent="0.1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1:17" ht="18.75" x14ac:dyDescent="0.15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</row>
    <row r="171" spans="1:17" ht="18.75" x14ac:dyDescent="0.15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</row>
    <row r="172" spans="1:17" ht="18.75" x14ac:dyDescent="0.15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</row>
    <row r="173" spans="1:17" ht="18.75" x14ac:dyDescent="0.15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</row>
    <row r="174" spans="1:17" ht="18.75" x14ac:dyDescent="0.15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</row>
    <row r="175" spans="1:17" ht="18.75" x14ac:dyDescent="0.15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</row>
    <row r="176" spans="1:17" ht="18.75" x14ac:dyDescent="0.1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  <row r="177" spans="1:17" ht="18.75" x14ac:dyDescent="0.15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</row>
    <row r="178" spans="1:17" ht="18.75" x14ac:dyDescent="0.1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</row>
    <row r="179" spans="1:17" ht="18.75" x14ac:dyDescent="0.1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</row>
    <row r="180" spans="1:17" ht="18.75" x14ac:dyDescent="0.1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</row>
    <row r="181" spans="1:17" ht="18.75" x14ac:dyDescent="0.1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</row>
    <row r="182" spans="1:17" ht="18.75" x14ac:dyDescent="0.15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</row>
    <row r="183" spans="1:17" ht="18.75" x14ac:dyDescent="0.1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</row>
    <row r="184" spans="1:17" ht="18.75" x14ac:dyDescent="0.15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</row>
    <row r="185" spans="1:17" ht="18.75" x14ac:dyDescent="0.1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</row>
    <row r="186" spans="1:17" ht="18.75" x14ac:dyDescent="0.15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</row>
    <row r="187" spans="1:17" ht="18.75" x14ac:dyDescent="0.1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</row>
    <row r="188" spans="1:17" ht="18.75" x14ac:dyDescent="0.1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</row>
    <row r="189" spans="1:17" ht="18.75" x14ac:dyDescent="0.15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</row>
    <row r="190" spans="1:17" ht="18.75" x14ac:dyDescent="0.1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</row>
    <row r="191" spans="1:17" ht="18.75" x14ac:dyDescent="0.15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</row>
    <row r="192" spans="1:17" ht="18.75" x14ac:dyDescent="0.1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</row>
    <row r="193" spans="1:17" ht="18.75" x14ac:dyDescent="0.15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</row>
    <row r="194" spans="1:17" ht="18.75" x14ac:dyDescent="0.15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</row>
    <row r="195" spans="1:17" ht="18.75" x14ac:dyDescent="0.1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</row>
    <row r="196" spans="1:17" ht="18.75" x14ac:dyDescent="0.15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</row>
    <row r="197" spans="1:17" ht="18.75" x14ac:dyDescent="0.15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</row>
    <row r="198" spans="1:17" ht="18.75" x14ac:dyDescent="0.15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</row>
    <row r="199" spans="1:17" ht="18.75" x14ac:dyDescent="0.15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</row>
    <row r="200" spans="1:17" ht="18.75" x14ac:dyDescent="0.15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</row>
    <row r="201" spans="1:17" ht="18.75" x14ac:dyDescent="0.15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</row>
    <row r="202" spans="1:17" ht="18.75" x14ac:dyDescent="0.15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</row>
    <row r="203" spans="1:17" ht="18.75" x14ac:dyDescent="0.15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</row>
    <row r="204" spans="1:17" ht="18.75" x14ac:dyDescent="0.15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</row>
    <row r="205" spans="1:17" ht="18.75" x14ac:dyDescent="0.1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</row>
    <row r="206" spans="1:17" ht="18.75" x14ac:dyDescent="0.15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</row>
    <row r="207" spans="1:17" ht="18.75" x14ac:dyDescent="0.15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</row>
    <row r="208" spans="1:17" ht="18.75" x14ac:dyDescent="0.15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</row>
    <row r="209" spans="1:17" ht="18.75" x14ac:dyDescent="0.15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</row>
    <row r="210" spans="1:17" ht="18.75" x14ac:dyDescent="0.15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</row>
    <row r="211" spans="1:17" ht="18.75" x14ac:dyDescent="0.15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</row>
    <row r="212" spans="1:17" ht="18.75" x14ac:dyDescent="0.15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</row>
    <row r="213" spans="1:17" ht="18.75" x14ac:dyDescent="0.15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</row>
    <row r="214" spans="1:17" ht="18.75" x14ac:dyDescent="0.15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</row>
    <row r="215" spans="1:17" ht="18.75" x14ac:dyDescent="0.15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</row>
    <row r="216" spans="1:17" ht="18.75" x14ac:dyDescent="0.15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</row>
    <row r="217" spans="1:17" ht="18.75" x14ac:dyDescent="0.15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</row>
    <row r="218" spans="1:17" ht="18.75" x14ac:dyDescent="0.15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</row>
    <row r="219" spans="1:17" ht="18.75" x14ac:dyDescent="0.15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</row>
    <row r="220" spans="1:17" ht="18.75" x14ac:dyDescent="0.15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</row>
    <row r="221" spans="1:17" ht="18.75" x14ac:dyDescent="0.1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</row>
    <row r="222" spans="1:17" ht="18.75" x14ac:dyDescent="0.15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</row>
    <row r="223" spans="1:17" ht="18.75" x14ac:dyDescent="0.15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</row>
    <row r="224" spans="1:17" ht="18.75" x14ac:dyDescent="0.15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</row>
    <row r="225" spans="1:17" ht="18.75" x14ac:dyDescent="0.15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</row>
    <row r="226" spans="1:17" ht="18.75" x14ac:dyDescent="0.15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</row>
    <row r="227" spans="1:17" ht="18.75" x14ac:dyDescent="0.15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</row>
  </sheetData>
  <mergeCells count="13">
    <mergeCell ref="A26:A27"/>
    <mergeCell ref="B26:D26"/>
    <mergeCell ref="E26:G26"/>
    <mergeCell ref="H26:J26"/>
    <mergeCell ref="K26:M26"/>
    <mergeCell ref="A25:F25"/>
    <mergeCell ref="L25:M25"/>
    <mergeCell ref="A2:C2"/>
    <mergeCell ref="A1:M1"/>
    <mergeCell ref="A4:G4"/>
    <mergeCell ref="A5:A6"/>
    <mergeCell ref="B5:I5"/>
    <mergeCell ref="J5:Q5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62"/>
  <sheetViews>
    <sheetView showGridLines="0" zoomScale="70" zoomScaleNormal="70" zoomScaleSheetLayoutView="100" workbookViewId="0">
      <selection activeCell="B5" sqref="B5"/>
    </sheetView>
  </sheetViews>
  <sheetFormatPr defaultColWidth="9.109375" defaultRowHeight="14.25" x14ac:dyDescent="0.15"/>
  <cols>
    <col min="1" max="13" width="16" style="1" customWidth="1"/>
    <col min="14" max="14" width="9.109375" style="1" customWidth="1"/>
    <col min="15" max="15" width="13.21875" style="1" customWidth="1"/>
    <col min="16" max="256" width="9.109375" style="1"/>
  </cols>
  <sheetData>
    <row r="1" spans="1:256" ht="35.25" customHeight="1" x14ac:dyDescent="0.15">
      <c r="A1" s="488" t="s">
        <v>381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256" ht="39.950000000000003" customHeight="1" x14ac:dyDescent="0.15">
      <c r="A2" s="489" t="s">
        <v>298</v>
      </c>
      <c r="B2" s="489"/>
      <c r="C2" s="489"/>
    </row>
    <row r="3" spans="1:256" s="183" customFormat="1" ht="39.950000000000003" customHeight="1" thickBot="1" x14ac:dyDescent="0.3">
      <c r="A3" s="486" t="s">
        <v>33</v>
      </c>
      <c r="B3" s="486"/>
      <c r="C3" s="486"/>
      <c r="D3" s="486"/>
      <c r="E3" s="171"/>
      <c r="F3" s="171"/>
      <c r="G3" s="171"/>
      <c r="H3" s="171"/>
      <c r="I3" s="171"/>
      <c r="J3" s="171"/>
      <c r="K3" s="171"/>
      <c r="L3" s="487" t="s">
        <v>138</v>
      </c>
      <c r="M3" s="487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</row>
    <row r="4" spans="1:256" s="183" customFormat="1" ht="30" customHeight="1" thickBot="1" x14ac:dyDescent="0.3">
      <c r="A4" s="184" t="s">
        <v>216</v>
      </c>
      <c r="B4" s="185" t="s">
        <v>234</v>
      </c>
      <c r="C4" s="186" t="s">
        <v>190</v>
      </c>
      <c r="D4" s="185" t="s">
        <v>72</v>
      </c>
      <c r="E4" s="185" t="s">
        <v>89</v>
      </c>
      <c r="F4" s="185" t="s">
        <v>93</v>
      </c>
      <c r="G4" s="185" t="s">
        <v>78</v>
      </c>
      <c r="H4" s="185" t="s">
        <v>77</v>
      </c>
      <c r="I4" s="185" t="s">
        <v>80</v>
      </c>
      <c r="J4" s="185" t="s">
        <v>90</v>
      </c>
      <c r="K4" s="185" t="s">
        <v>91</v>
      </c>
      <c r="L4" s="185" t="s">
        <v>92</v>
      </c>
      <c r="M4" s="187" t="s">
        <v>94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  <c r="HV4" s="171"/>
      <c r="HW4" s="171"/>
      <c r="HX4" s="171"/>
      <c r="HY4" s="171"/>
      <c r="HZ4" s="171"/>
      <c r="IA4" s="171"/>
      <c r="IB4" s="171"/>
      <c r="IC4" s="171"/>
      <c r="ID4" s="171"/>
      <c r="IE4" s="171"/>
      <c r="IF4" s="171"/>
      <c r="IG4" s="171"/>
      <c r="IH4" s="171"/>
      <c r="II4" s="171"/>
      <c r="IJ4" s="171"/>
      <c r="IK4" s="171"/>
      <c r="IL4" s="171"/>
      <c r="IM4" s="171"/>
      <c r="IN4" s="171"/>
      <c r="IO4" s="171"/>
      <c r="IP4" s="171"/>
      <c r="IQ4" s="171"/>
      <c r="IR4" s="171"/>
      <c r="IS4" s="171"/>
      <c r="IT4" s="171"/>
      <c r="IU4" s="171"/>
      <c r="IV4" s="171"/>
    </row>
    <row r="5" spans="1:256" s="183" customFormat="1" ht="30" customHeight="1" thickTop="1" x14ac:dyDescent="0.25">
      <c r="A5" s="188" t="s">
        <v>235</v>
      </c>
      <c r="B5" s="189">
        <f t="shared" ref="B5:B20" si="0">SUM(C5:M5)</f>
        <v>12903</v>
      </c>
      <c r="C5" s="189">
        <f t="shared" ref="C5:M5" si="1">SUM(C6:C20)</f>
        <v>4912</v>
      </c>
      <c r="D5" s="189">
        <f t="shared" si="1"/>
        <v>2478</v>
      </c>
      <c r="E5" s="189">
        <f t="shared" si="1"/>
        <v>1432</v>
      </c>
      <c r="F5" s="189">
        <f t="shared" si="1"/>
        <v>983</v>
      </c>
      <c r="G5" s="189">
        <f t="shared" si="1"/>
        <v>688</v>
      </c>
      <c r="H5" s="189">
        <f t="shared" si="1"/>
        <v>1459</v>
      </c>
      <c r="I5" s="189">
        <f t="shared" si="1"/>
        <v>673</v>
      </c>
      <c r="J5" s="189">
        <f t="shared" si="1"/>
        <v>187</v>
      </c>
      <c r="K5" s="189">
        <f t="shared" si="1"/>
        <v>52</v>
      </c>
      <c r="L5" s="189">
        <f t="shared" si="1"/>
        <v>13</v>
      </c>
      <c r="M5" s="190">
        <f t="shared" si="1"/>
        <v>26</v>
      </c>
      <c r="N5" s="171"/>
      <c r="O5" s="180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1"/>
      <c r="IF5" s="171"/>
      <c r="IG5" s="171"/>
      <c r="IH5" s="171"/>
      <c r="II5" s="171"/>
      <c r="IJ5" s="171"/>
      <c r="IK5" s="171"/>
      <c r="IL5" s="171"/>
      <c r="IM5" s="171"/>
      <c r="IN5" s="171"/>
      <c r="IO5" s="171"/>
      <c r="IP5" s="171"/>
      <c r="IQ5" s="171"/>
      <c r="IR5" s="171"/>
      <c r="IS5" s="171"/>
      <c r="IT5" s="171"/>
      <c r="IU5" s="171"/>
      <c r="IV5" s="171"/>
    </row>
    <row r="6" spans="1:256" s="183" customFormat="1" ht="27.95" customHeight="1" x14ac:dyDescent="0.25">
      <c r="A6" s="191" t="str">
        <f>'1.한우'!A6</f>
        <v>천안시</v>
      </c>
      <c r="B6" s="192">
        <f t="shared" si="0"/>
        <v>642</v>
      </c>
      <c r="C6" s="192">
        <f>SUM('1.한우'!C6,'1.육우'!C6)</f>
        <v>229</v>
      </c>
      <c r="D6" s="192">
        <f>SUM('1.한우'!D6,'1.육우'!D6)</f>
        <v>103</v>
      </c>
      <c r="E6" s="192">
        <f>SUM('1.한우'!E6,'1.육우'!E6)</f>
        <v>48</v>
      </c>
      <c r="F6" s="192">
        <f>SUM('1.한우'!F6,'1.육우'!F6)</f>
        <v>43</v>
      </c>
      <c r="G6" s="192">
        <f>SUM('1.한우'!G6,'1.육우'!G6)</f>
        <v>24</v>
      </c>
      <c r="H6" s="192">
        <f>SUM('1.한우'!H6,'1.육우'!H6)</f>
        <v>93</v>
      </c>
      <c r="I6" s="192">
        <f>SUM('1.한우'!I6,'1.육우'!I6)</f>
        <v>49</v>
      </c>
      <c r="J6" s="192">
        <f>SUM('1.한우'!J6,'1.육우'!J6)</f>
        <v>28</v>
      </c>
      <c r="K6" s="192">
        <f>SUM('1.한우'!K6,'1.육우'!K6)</f>
        <v>15</v>
      </c>
      <c r="L6" s="192">
        <f>SUM('1.한우'!L6,'1.육우'!L6)</f>
        <v>3</v>
      </c>
      <c r="M6" s="193">
        <f>SUM('1.한우'!M6,'1.육우'!M6)</f>
        <v>7</v>
      </c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</row>
    <row r="7" spans="1:256" s="183" customFormat="1" ht="27.95" customHeight="1" x14ac:dyDescent="0.25">
      <c r="A7" s="191" t="str">
        <f>'1.한우'!A7</f>
        <v>공주시</v>
      </c>
      <c r="B7" s="192">
        <f t="shared" si="0"/>
        <v>1792</v>
      </c>
      <c r="C7" s="192">
        <f>SUM('1.한우'!C7,'1.육우'!C7)</f>
        <v>681</v>
      </c>
      <c r="D7" s="192">
        <f>SUM('1.한우'!D7,'1.육우'!D7)</f>
        <v>380</v>
      </c>
      <c r="E7" s="192">
        <f>SUM('1.한우'!E7,'1.육우'!E7)</f>
        <v>210</v>
      </c>
      <c r="F7" s="192">
        <f>SUM('1.한우'!F7,'1.육우'!F7)</f>
        <v>129</v>
      </c>
      <c r="G7" s="192">
        <f>SUM('1.한우'!G7,'1.육우'!G7)</f>
        <v>112</v>
      </c>
      <c r="H7" s="192">
        <f>SUM('1.한우'!H7,'1.육우'!H7)</f>
        <v>200</v>
      </c>
      <c r="I7" s="192">
        <f>SUM('1.한우'!I7,'1.육우'!I7)</f>
        <v>64</v>
      </c>
      <c r="J7" s="192">
        <f>SUM('1.한우'!J7,'1.육우'!J7)</f>
        <v>12</v>
      </c>
      <c r="K7" s="192">
        <f>SUM('1.한우'!K7,'1.육우'!K7)</f>
        <v>3</v>
      </c>
      <c r="L7" s="192">
        <f>SUM('1.한우'!L7,'1.육우'!L7)</f>
        <v>0</v>
      </c>
      <c r="M7" s="193">
        <f>SUM('1.한우'!M7,'1.육우'!M7)</f>
        <v>1</v>
      </c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</row>
    <row r="8" spans="1:256" s="183" customFormat="1" ht="27.95" customHeight="1" x14ac:dyDescent="0.25">
      <c r="A8" s="191" t="str">
        <f>'1.한우'!A8</f>
        <v>보령시</v>
      </c>
      <c r="B8" s="192">
        <f t="shared" si="0"/>
        <v>788</v>
      </c>
      <c r="C8" s="192">
        <f>SUM('1.한우'!C8,'1.육우'!C8)</f>
        <v>295</v>
      </c>
      <c r="D8" s="192">
        <f>SUM('1.한우'!D8,'1.육우'!D8)</f>
        <v>135</v>
      </c>
      <c r="E8" s="192">
        <f>SUM('1.한우'!E8,'1.육우'!E8)</f>
        <v>110</v>
      </c>
      <c r="F8" s="192">
        <f>SUM('1.한우'!F8,'1.육우'!F8)</f>
        <v>56</v>
      </c>
      <c r="G8" s="192">
        <f>SUM('1.한우'!G8,'1.육우'!G8)</f>
        <v>40</v>
      </c>
      <c r="H8" s="192">
        <f>SUM('1.한우'!H8,'1.육우'!H8)</f>
        <v>79</v>
      </c>
      <c r="I8" s="192">
        <f>SUM('1.한우'!I8,'1.육우'!I8)</f>
        <v>50</v>
      </c>
      <c r="J8" s="192">
        <f>SUM('1.한우'!J8,'1.육우'!J8)</f>
        <v>14</v>
      </c>
      <c r="K8" s="192">
        <f>SUM('1.한우'!K8,'1.육우'!K8)</f>
        <v>4</v>
      </c>
      <c r="L8" s="192">
        <f>SUM('1.한우'!L8,'1.육우'!L8)</f>
        <v>2</v>
      </c>
      <c r="M8" s="193">
        <f>SUM('1.한우'!M8,'1.육우'!M8)</f>
        <v>3</v>
      </c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  <c r="IU8" s="171"/>
      <c r="IV8" s="171"/>
    </row>
    <row r="9" spans="1:256" s="183" customFormat="1" ht="27.95" customHeight="1" x14ac:dyDescent="0.25">
      <c r="A9" s="191" t="str">
        <f>'1.한우'!A9</f>
        <v>아산시</v>
      </c>
      <c r="B9" s="192">
        <f t="shared" si="0"/>
        <v>518</v>
      </c>
      <c r="C9" s="192">
        <f>SUM('1.한우'!C9,'1.육우'!C9)</f>
        <v>193</v>
      </c>
      <c r="D9" s="192">
        <f>SUM('1.한우'!D9,'1.육우'!D9)</f>
        <v>85</v>
      </c>
      <c r="E9" s="192">
        <f>SUM('1.한우'!E9,'1.육우'!E9)</f>
        <v>61</v>
      </c>
      <c r="F9" s="192">
        <f>SUM('1.한우'!F9,'1.육우'!F9)</f>
        <v>39</v>
      </c>
      <c r="G9" s="192">
        <f>SUM('1.한우'!G9,'1.육우'!G9)</f>
        <v>36</v>
      </c>
      <c r="H9" s="192">
        <f>SUM('1.한우'!H9,'1.육우'!H9)</f>
        <v>62</v>
      </c>
      <c r="I9" s="192">
        <f>SUM('1.한우'!I9,'1.육우'!I9)</f>
        <v>28</v>
      </c>
      <c r="J9" s="192">
        <f>SUM('1.한우'!J9,'1.육우'!J9)</f>
        <v>11</v>
      </c>
      <c r="K9" s="192">
        <f>SUM('1.한우'!K9,'1.육우'!K9)</f>
        <v>2</v>
      </c>
      <c r="L9" s="192">
        <f>SUM('1.한우'!L9,'1.육우'!L9)</f>
        <v>0</v>
      </c>
      <c r="M9" s="193">
        <f>SUM('1.한우'!M9,'1.육우'!M9)</f>
        <v>1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  <c r="IU9" s="171"/>
      <c r="IV9" s="171"/>
    </row>
    <row r="10" spans="1:256" s="183" customFormat="1" ht="27.95" customHeight="1" x14ac:dyDescent="0.25">
      <c r="A10" s="191" t="str">
        <f>'1.한우'!A10</f>
        <v>서산시</v>
      </c>
      <c r="B10" s="192">
        <f t="shared" si="0"/>
        <v>986</v>
      </c>
      <c r="C10" s="192">
        <f>SUM('1.한우'!C10,'1.육우'!C10)</f>
        <v>376</v>
      </c>
      <c r="D10" s="192">
        <f>SUM('1.한우'!D10,'1.육우'!D10)</f>
        <v>219</v>
      </c>
      <c r="E10" s="192">
        <f>SUM('1.한우'!E10,'1.육우'!E10)</f>
        <v>115</v>
      </c>
      <c r="F10" s="192">
        <f>SUM('1.한우'!F10,'1.육우'!F10)</f>
        <v>79</v>
      </c>
      <c r="G10" s="192">
        <f>SUM('1.한우'!G10,'1.육우'!G10)</f>
        <v>56</v>
      </c>
      <c r="H10" s="192">
        <f>SUM('1.한우'!H10,'1.육우'!H10)</f>
        <v>88</v>
      </c>
      <c r="I10" s="192">
        <f>SUM('1.한우'!I10,'1.육우'!I10)</f>
        <v>43</v>
      </c>
      <c r="J10" s="192">
        <f>SUM('1.한우'!J10,'1.육우'!J10)</f>
        <v>5</v>
      </c>
      <c r="K10" s="192">
        <f>SUM('1.한우'!K10,'1.육우'!K10)</f>
        <v>3</v>
      </c>
      <c r="L10" s="192">
        <f>SUM('1.한우'!L10,'1.육우'!L10)</f>
        <v>0</v>
      </c>
      <c r="M10" s="193">
        <f>SUM('1.한우'!M10,'1.육우'!M10)</f>
        <v>2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  <c r="IO10" s="171"/>
      <c r="IP10" s="171"/>
      <c r="IQ10" s="171"/>
      <c r="IR10" s="171"/>
      <c r="IS10" s="171"/>
      <c r="IT10" s="171"/>
      <c r="IU10" s="171"/>
      <c r="IV10" s="171"/>
    </row>
    <row r="11" spans="1:256" s="183" customFormat="1" ht="27.95" customHeight="1" x14ac:dyDescent="0.25">
      <c r="A11" s="191" t="str">
        <f>'1.한우'!A11</f>
        <v>논산시</v>
      </c>
      <c r="B11" s="192">
        <f t="shared" si="0"/>
        <v>752</v>
      </c>
      <c r="C11" s="192">
        <f>SUM('1.한우'!C11,'1.육우'!C11)</f>
        <v>319</v>
      </c>
      <c r="D11" s="192">
        <f>SUM('1.한우'!D11,'1.육우'!D11)</f>
        <v>132</v>
      </c>
      <c r="E11" s="192">
        <f>SUM('1.한우'!E11,'1.육우'!E11)</f>
        <v>50</v>
      </c>
      <c r="F11" s="192">
        <f>SUM('1.한우'!F11,'1.육우'!F11)</f>
        <v>55</v>
      </c>
      <c r="G11" s="192">
        <f>SUM('1.한우'!G11,'1.육우'!G11)</f>
        <v>50</v>
      </c>
      <c r="H11" s="192">
        <f>SUM('1.한우'!H11,'1.육우'!H11)</f>
        <v>81</v>
      </c>
      <c r="I11" s="192">
        <f>SUM('1.한우'!I11,'1.육우'!I11)</f>
        <v>44</v>
      </c>
      <c r="J11" s="192">
        <f>SUM('1.한우'!J11,'1.육우'!J11)</f>
        <v>16</v>
      </c>
      <c r="K11" s="192">
        <f>SUM('1.한우'!K11,'1.육우'!K11)</f>
        <v>2</v>
      </c>
      <c r="L11" s="192">
        <f>SUM('1.한우'!L11,'1.육우'!L11)</f>
        <v>1</v>
      </c>
      <c r="M11" s="193">
        <f>SUM('1.한우'!M11,'1.육우'!M11)</f>
        <v>2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  <c r="IN11" s="171"/>
      <c r="IO11" s="171"/>
      <c r="IP11" s="171"/>
      <c r="IQ11" s="171"/>
      <c r="IR11" s="171"/>
      <c r="IS11" s="171"/>
      <c r="IT11" s="171"/>
      <c r="IU11" s="171"/>
      <c r="IV11" s="171"/>
    </row>
    <row r="12" spans="1:256" s="183" customFormat="1" ht="27.95" customHeight="1" x14ac:dyDescent="0.25">
      <c r="A12" s="191" t="str">
        <f>'1.한우'!A12</f>
        <v>계룡시</v>
      </c>
      <c r="B12" s="192">
        <f t="shared" si="0"/>
        <v>15</v>
      </c>
      <c r="C12" s="192">
        <f>SUM('1.한우'!C12,'1.육우'!C12)</f>
        <v>8</v>
      </c>
      <c r="D12" s="192">
        <f>SUM('1.한우'!D12,'1.육우'!D12)</f>
        <v>2</v>
      </c>
      <c r="E12" s="192">
        <f>SUM('1.한우'!E12,'1.육우'!E12)</f>
        <v>1</v>
      </c>
      <c r="F12" s="192">
        <f>SUM('1.한우'!F12,'1.육우'!F12)</f>
        <v>1</v>
      </c>
      <c r="G12" s="192">
        <f>SUM('1.한우'!G12,'1.육우'!G12)</f>
        <v>1</v>
      </c>
      <c r="H12" s="192">
        <f>SUM('1.한우'!H12,'1.육우'!H12)</f>
        <v>2</v>
      </c>
      <c r="I12" s="192">
        <f>SUM('1.한우'!I12,'1.육우'!I12)</f>
        <v>0</v>
      </c>
      <c r="J12" s="192">
        <f>SUM('1.한우'!J12,'1.육우'!J12)</f>
        <v>0</v>
      </c>
      <c r="K12" s="192">
        <f>SUM('1.한우'!K12,'1.육우'!K12)</f>
        <v>0</v>
      </c>
      <c r="L12" s="192">
        <f>SUM('1.한우'!L12,'1.육우'!L12)</f>
        <v>0</v>
      </c>
      <c r="M12" s="193">
        <f>SUM('1.한우'!M12,'1.육우'!M12)</f>
        <v>0</v>
      </c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  <c r="IU12" s="171"/>
      <c r="IV12" s="171"/>
    </row>
    <row r="13" spans="1:256" s="183" customFormat="1" ht="27.95" customHeight="1" x14ac:dyDescent="0.25">
      <c r="A13" s="191" t="str">
        <f>'1.한우'!A13</f>
        <v>당진시</v>
      </c>
      <c r="B13" s="192">
        <f t="shared" si="0"/>
        <v>951</v>
      </c>
      <c r="C13" s="192">
        <f>SUM('1.한우'!C13,'1.육우'!C13)</f>
        <v>354</v>
      </c>
      <c r="D13" s="192">
        <f>SUM('1.한우'!D13,'1.육우'!D13)</f>
        <v>178</v>
      </c>
      <c r="E13" s="192">
        <f>SUM('1.한우'!E13,'1.육우'!E13)</f>
        <v>114</v>
      </c>
      <c r="F13" s="192">
        <f>SUM('1.한우'!F13,'1.육우'!F13)</f>
        <v>88</v>
      </c>
      <c r="G13" s="192">
        <f>SUM('1.한우'!G13,'1.육우'!G13)</f>
        <v>52</v>
      </c>
      <c r="H13" s="192">
        <f>SUM('1.한우'!H13,'1.육우'!H13)</f>
        <v>110</v>
      </c>
      <c r="I13" s="192">
        <f>SUM('1.한우'!I13,'1.육우'!I13)</f>
        <v>40</v>
      </c>
      <c r="J13" s="192">
        <f>SUM('1.한우'!J13,'1.육우'!J13)</f>
        <v>11</v>
      </c>
      <c r="K13" s="192">
        <f>SUM('1.한우'!K13,'1.육우'!K13)</f>
        <v>3</v>
      </c>
      <c r="L13" s="192">
        <f>SUM('1.한우'!L13,'1.육우'!L13)</f>
        <v>0</v>
      </c>
      <c r="M13" s="193">
        <f>SUM('1.한우'!M13,'1.육우'!M13)</f>
        <v>1</v>
      </c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  <c r="IP13" s="171"/>
      <c r="IQ13" s="171"/>
      <c r="IR13" s="171"/>
      <c r="IS13" s="171"/>
      <c r="IT13" s="171"/>
      <c r="IU13" s="171"/>
      <c r="IV13" s="171"/>
    </row>
    <row r="14" spans="1:256" s="183" customFormat="1" ht="27.95" customHeight="1" x14ac:dyDescent="0.25">
      <c r="A14" s="191" t="str">
        <f>'1.한우'!A14</f>
        <v>금산군</v>
      </c>
      <c r="B14" s="192">
        <f t="shared" si="0"/>
        <v>228</v>
      </c>
      <c r="C14" s="192">
        <f>SUM('1.한우'!C14,'1.육우'!C14)</f>
        <v>82</v>
      </c>
      <c r="D14" s="192">
        <f>SUM('1.한우'!D14,'1.육우'!D14)</f>
        <v>41</v>
      </c>
      <c r="E14" s="192">
        <f>SUM('1.한우'!E14,'1.육우'!E14)</f>
        <v>20</v>
      </c>
      <c r="F14" s="192">
        <f>SUM('1.한우'!F14,'1.육우'!F14)</f>
        <v>12</v>
      </c>
      <c r="G14" s="192">
        <f>SUM('1.한우'!G14,'1.육우'!G14)</f>
        <v>14</v>
      </c>
      <c r="H14" s="192">
        <f>SUM('1.한우'!H14,'1.육우'!H14)</f>
        <v>33</v>
      </c>
      <c r="I14" s="192">
        <f>SUM('1.한우'!I14,'1.육우'!I14)</f>
        <v>17</v>
      </c>
      <c r="J14" s="192">
        <f>SUM('1.한우'!J14,'1.육우'!J14)</f>
        <v>6</v>
      </c>
      <c r="K14" s="192">
        <f>SUM('1.한우'!K14,'1.육우'!K14)</f>
        <v>3</v>
      </c>
      <c r="L14" s="192">
        <f>SUM('1.한우'!L14,'1.육우'!L14)</f>
        <v>0</v>
      </c>
      <c r="M14" s="193">
        <f>SUM('1.한우'!M14,'1.육우'!M14)</f>
        <v>0</v>
      </c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  <c r="IP14" s="171"/>
      <c r="IQ14" s="171"/>
      <c r="IR14" s="171"/>
      <c r="IS14" s="171"/>
      <c r="IT14" s="171"/>
      <c r="IU14" s="171"/>
      <c r="IV14" s="171"/>
    </row>
    <row r="15" spans="1:256" s="183" customFormat="1" ht="27.95" customHeight="1" x14ac:dyDescent="0.25">
      <c r="A15" s="191" t="str">
        <f>'1.한우'!A15</f>
        <v>부여군</v>
      </c>
      <c r="B15" s="192">
        <f t="shared" si="0"/>
        <v>1074</v>
      </c>
      <c r="C15" s="192">
        <f>SUM('1.한우'!C15,'1.육우'!C15)</f>
        <v>430</v>
      </c>
      <c r="D15" s="192">
        <f>SUM('1.한우'!D15,'1.육우'!D15)</f>
        <v>197</v>
      </c>
      <c r="E15" s="192">
        <f>SUM('1.한우'!E15,'1.육우'!E15)</f>
        <v>134</v>
      </c>
      <c r="F15" s="192">
        <f>SUM('1.한우'!F15,'1.육우'!F15)</f>
        <v>61</v>
      </c>
      <c r="G15" s="192">
        <f>SUM('1.한우'!G15,'1.육우'!G15)</f>
        <v>54</v>
      </c>
      <c r="H15" s="192">
        <f>SUM('1.한우'!H15,'1.육우'!H15)</f>
        <v>125</v>
      </c>
      <c r="I15" s="192">
        <f>SUM('1.한우'!I15,'1.육우'!I15)</f>
        <v>53</v>
      </c>
      <c r="J15" s="192">
        <f>SUM('1.한우'!J15,'1.육우'!J15)</f>
        <v>10</v>
      </c>
      <c r="K15" s="192">
        <f>SUM('1.한우'!K15,'1.육우'!K15)</f>
        <v>4</v>
      </c>
      <c r="L15" s="192">
        <f>SUM('1.한우'!L15,'1.육우'!L15)</f>
        <v>3</v>
      </c>
      <c r="M15" s="193">
        <f>SUM('1.한우'!M15,'1.육우'!M15)</f>
        <v>3</v>
      </c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  <c r="IN15" s="171"/>
      <c r="IO15" s="171"/>
      <c r="IP15" s="171"/>
      <c r="IQ15" s="171"/>
      <c r="IR15" s="171"/>
      <c r="IS15" s="171"/>
      <c r="IT15" s="171"/>
      <c r="IU15" s="171"/>
      <c r="IV15" s="171"/>
    </row>
    <row r="16" spans="1:256" s="183" customFormat="1" ht="27.95" customHeight="1" x14ac:dyDescent="0.25">
      <c r="A16" s="191" t="str">
        <f>'1.한우'!A16</f>
        <v>서천군</v>
      </c>
      <c r="B16" s="192">
        <f t="shared" si="0"/>
        <v>507</v>
      </c>
      <c r="C16" s="192">
        <f>SUM('1.한우'!C16,'1.육우'!C16)</f>
        <v>242</v>
      </c>
      <c r="D16" s="192">
        <f>SUM('1.한우'!D16,'1.육우'!D16)</f>
        <v>83</v>
      </c>
      <c r="E16" s="192">
        <f>SUM('1.한우'!E16,'1.육우'!E16)</f>
        <v>42</v>
      </c>
      <c r="F16" s="192">
        <f>SUM('1.한우'!F16,'1.육우'!F16)</f>
        <v>33</v>
      </c>
      <c r="G16" s="192">
        <f>SUM('1.한우'!G16,'1.육우'!G16)</f>
        <v>19</v>
      </c>
      <c r="H16" s="192">
        <f>SUM('1.한우'!H16,'1.육우'!H16)</f>
        <v>55</v>
      </c>
      <c r="I16" s="192">
        <f>SUM('1.한우'!I16,'1.육우'!I16)</f>
        <v>25</v>
      </c>
      <c r="J16" s="192">
        <f>SUM('1.한우'!J16,'1.육우'!J16)</f>
        <v>7</v>
      </c>
      <c r="K16" s="192">
        <f>SUM('1.한우'!K16,'1.육우'!K16)</f>
        <v>1</v>
      </c>
      <c r="L16" s="192">
        <f>SUM('1.한우'!L16,'1.육우'!L16)</f>
        <v>0</v>
      </c>
      <c r="M16" s="193">
        <f>SUM('1.한우'!M16,'1.육우'!M16)</f>
        <v>0</v>
      </c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  <c r="IL16" s="171"/>
      <c r="IM16" s="171"/>
      <c r="IN16" s="171"/>
      <c r="IO16" s="171"/>
      <c r="IP16" s="171"/>
      <c r="IQ16" s="171"/>
      <c r="IR16" s="171"/>
      <c r="IS16" s="171"/>
      <c r="IT16" s="171"/>
      <c r="IU16" s="171"/>
      <c r="IV16" s="171"/>
    </row>
    <row r="17" spans="1:256" s="183" customFormat="1" ht="27.95" customHeight="1" x14ac:dyDescent="0.25">
      <c r="A17" s="191" t="str">
        <f>'1.한우'!A17</f>
        <v>청양군</v>
      </c>
      <c r="B17" s="192">
        <f t="shared" si="0"/>
        <v>969</v>
      </c>
      <c r="C17" s="192">
        <f>SUM('1.한우'!C17,'1.육우'!C17)</f>
        <v>400</v>
      </c>
      <c r="D17" s="192">
        <f>SUM('1.한우'!D17,'1.육우'!D17)</f>
        <v>197</v>
      </c>
      <c r="E17" s="192">
        <f>SUM('1.한우'!E17,'1.육우'!E17)</f>
        <v>101</v>
      </c>
      <c r="F17" s="192">
        <f>SUM('1.한우'!F17,'1.육우'!F17)</f>
        <v>62</v>
      </c>
      <c r="G17" s="192">
        <f>SUM('1.한우'!G17,'1.육우'!G17)</f>
        <v>35</v>
      </c>
      <c r="H17" s="192">
        <f>SUM('1.한우'!H17,'1.육우'!H17)</f>
        <v>86</v>
      </c>
      <c r="I17" s="192">
        <f>SUM('1.한우'!I17,'1.육우'!I17)</f>
        <v>69</v>
      </c>
      <c r="J17" s="192">
        <f>SUM('1.한우'!J17,'1.육우'!J17)</f>
        <v>13</v>
      </c>
      <c r="K17" s="192">
        <f>SUM('1.한우'!K17,'1.육우'!K17)</f>
        <v>5</v>
      </c>
      <c r="L17" s="192">
        <f>SUM('1.한우'!L17,'1.육우'!L17)</f>
        <v>0</v>
      </c>
      <c r="M17" s="193">
        <f>SUM('1.한우'!M17,'1.육우'!M17)</f>
        <v>1</v>
      </c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  <c r="IN17" s="171"/>
      <c r="IO17" s="171"/>
      <c r="IP17" s="171"/>
      <c r="IQ17" s="171"/>
      <c r="IR17" s="171"/>
      <c r="IS17" s="171"/>
      <c r="IT17" s="171"/>
      <c r="IU17" s="171"/>
      <c r="IV17" s="171"/>
    </row>
    <row r="18" spans="1:256" s="183" customFormat="1" ht="27.95" customHeight="1" x14ac:dyDescent="0.25">
      <c r="A18" s="191" t="str">
        <f>'1.한우'!A18</f>
        <v>홍성군</v>
      </c>
      <c r="B18" s="192">
        <f t="shared" si="0"/>
        <v>1871</v>
      </c>
      <c r="C18" s="192">
        <f>SUM('1.한우'!C18,'1.육우'!C18)</f>
        <v>667</v>
      </c>
      <c r="D18" s="192">
        <f>SUM('1.한우'!D18,'1.육우'!D18)</f>
        <v>372</v>
      </c>
      <c r="E18" s="192">
        <f>SUM('1.한우'!E18,'1.육우'!E18)</f>
        <v>218</v>
      </c>
      <c r="F18" s="192">
        <f>SUM('1.한우'!F18,'1.육우'!F18)</f>
        <v>159</v>
      </c>
      <c r="G18" s="192">
        <f>SUM('1.한우'!G18,'1.육우'!G18)</f>
        <v>96</v>
      </c>
      <c r="H18" s="192">
        <f>SUM('1.한우'!H18,'1.육우'!H18)</f>
        <v>234</v>
      </c>
      <c r="I18" s="192">
        <f>SUM('1.한우'!I18,'1.육우'!I18)</f>
        <v>91</v>
      </c>
      <c r="J18" s="192">
        <f>SUM('1.한우'!J18,'1.육우'!J18)</f>
        <v>27</v>
      </c>
      <c r="K18" s="192">
        <f>SUM('1.한우'!K18,'1.육우'!K18)</f>
        <v>4</v>
      </c>
      <c r="L18" s="192">
        <f>SUM('1.한우'!L18,'1.육우'!L18)</f>
        <v>2</v>
      </c>
      <c r="M18" s="193">
        <f>SUM('1.한우'!M18,'1.육우'!M18)</f>
        <v>1</v>
      </c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  <c r="IL18" s="171"/>
      <c r="IM18" s="171"/>
      <c r="IN18" s="171"/>
      <c r="IO18" s="171"/>
      <c r="IP18" s="171"/>
      <c r="IQ18" s="171"/>
      <c r="IR18" s="171"/>
      <c r="IS18" s="171"/>
      <c r="IT18" s="171"/>
      <c r="IU18" s="171"/>
      <c r="IV18" s="171"/>
    </row>
    <row r="19" spans="1:256" s="183" customFormat="1" ht="27.95" customHeight="1" x14ac:dyDescent="0.25">
      <c r="A19" s="191" t="str">
        <f>'1.한우'!A19</f>
        <v>예산군</v>
      </c>
      <c r="B19" s="192">
        <f t="shared" si="0"/>
        <v>1471</v>
      </c>
      <c r="C19" s="192">
        <f>SUM('1.한우'!C19,'1.육우'!C19)</f>
        <v>499</v>
      </c>
      <c r="D19" s="192">
        <f>SUM('1.한우'!D19,'1.육우'!D19)</f>
        <v>278</v>
      </c>
      <c r="E19" s="192">
        <f>SUM('1.한우'!E19,'1.육우'!E19)</f>
        <v>174</v>
      </c>
      <c r="F19" s="192">
        <f>SUM('1.한우'!F19,'1.육우'!F19)</f>
        <v>129</v>
      </c>
      <c r="G19" s="192">
        <f>SUM('1.한우'!G19,'1.육우'!G19)</f>
        <v>83</v>
      </c>
      <c r="H19" s="192">
        <f>SUM('1.한우'!H19,'1.육우'!H19)</f>
        <v>185</v>
      </c>
      <c r="I19" s="192">
        <f>SUM('1.한우'!I19,'1.육우'!I19)</f>
        <v>90</v>
      </c>
      <c r="J19" s="192">
        <f>SUM('1.한우'!J19,'1.육우'!J19)</f>
        <v>24</v>
      </c>
      <c r="K19" s="192">
        <f>SUM('1.한우'!K19,'1.육우'!K19)</f>
        <v>3</v>
      </c>
      <c r="L19" s="192">
        <f>SUM('1.한우'!L19,'1.육우'!L19)</f>
        <v>2</v>
      </c>
      <c r="M19" s="193">
        <f>SUM('1.한우'!M19,'1.육우'!M19)</f>
        <v>4</v>
      </c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  <c r="IL19" s="171"/>
      <c r="IM19" s="171"/>
      <c r="IN19" s="171"/>
      <c r="IO19" s="171"/>
      <c r="IP19" s="171"/>
      <c r="IQ19" s="171"/>
      <c r="IR19" s="171"/>
      <c r="IS19" s="171"/>
      <c r="IT19" s="171"/>
      <c r="IU19" s="171"/>
      <c r="IV19" s="171"/>
    </row>
    <row r="20" spans="1:256" s="183" customFormat="1" ht="27.95" customHeight="1" thickBot="1" x14ac:dyDescent="0.3">
      <c r="A20" s="194" t="str">
        <f>'1.한우'!A20</f>
        <v>태안군</v>
      </c>
      <c r="B20" s="195">
        <f t="shared" si="0"/>
        <v>339</v>
      </c>
      <c r="C20" s="195">
        <f>SUM('1.한우'!C20,'1.육우'!C20)</f>
        <v>137</v>
      </c>
      <c r="D20" s="195">
        <f>SUM('1.한우'!D20,'1.육우'!D20)</f>
        <v>76</v>
      </c>
      <c r="E20" s="195">
        <f>SUM('1.한우'!E20,'1.육우'!E20)</f>
        <v>34</v>
      </c>
      <c r="F20" s="195">
        <f>SUM('1.한우'!F20,'1.육우'!F20)</f>
        <v>37</v>
      </c>
      <c r="G20" s="195">
        <f>SUM('1.한우'!G20,'1.육우'!G20)</f>
        <v>16</v>
      </c>
      <c r="H20" s="195">
        <f>SUM('1.한우'!H20,'1.육우'!H20)</f>
        <v>26</v>
      </c>
      <c r="I20" s="195">
        <f>SUM('1.한우'!I20,'1.육우'!I20)</f>
        <v>10</v>
      </c>
      <c r="J20" s="195">
        <f>SUM('1.한우'!J20,'1.육우'!J20)</f>
        <v>3</v>
      </c>
      <c r="K20" s="195">
        <f>SUM('1.한우'!K20,'1.육우'!K20)</f>
        <v>0</v>
      </c>
      <c r="L20" s="195">
        <f>SUM('1.한우'!L20,'1.육우'!L20)</f>
        <v>0</v>
      </c>
      <c r="M20" s="196">
        <f>SUM('1.한우'!M20,'1.육우'!M20)</f>
        <v>0</v>
      </c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  <c r="IM20" s="171"/>
      <c r="IN20" s="171"/>
      <c r="IO20" s="171"/>
      <c r="IP20" s="171"/>
      <c r="IQ20" s="171"/>
      <c r="IR20" s="171"/>
      <c r="IS20" s="171"/>
      <c r="IT20" s="171"/>
      <c r="IU20" s="171"/>
      <c r="IV20" s="171"/>
    </row>
    <row r="21" spans="1:256" s="183" customFormat="1" ht="21.95" customHeight="1" x14ac:dyDescent="0.25">
      <c r="A21" s="485"/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  <c r="IN21" s="171"/>
      <c r="IO21" s="171"/>
      <c r="IP21" s="171"/>
      <c r="IQ21" s="171"/>
      <c r="IR21" s="171"/>
      <c r="IS21" s="171"/>
      <c r="IT21" s="171"/>
      <c r="IU21" s="171"/>
      <c r="IV21" s="171"/>
    </row>
    <row r="22" spans="1:256" s="183" customFormat="1" ht="21.95" customHeight="1" x14ac:dyDescent="0.2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1"/>
    </row>
    <row r="23" spans="1:256" s="183" customFormat="1" ht="39.950000000000003" customHeight="1" thickBot="1" x14ac:dyDescent="0.3">
      <c r="A23" s="486" t="s">
        <v>27</v>
      </c>
      <c r="B23" s="486"/>
      <c r="C23" s="486"/>
      <c r="D23" s="486"/>
      <c r="E23" s="171"/>
      <c r="F23" s="171"/>
      <c r="G23" s="171"/>
      <c r="H23" s="171"/>
      <c r="I23" s="171"/>
      <c r="J23" s="171"/>
      <c r="K23" s="171"/>
      <c r="L23" s="487" t="s">
        <v>127</v>
      </c>
      <c r="M23" s="487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</row>
    <row r="24" spans="1:256" s="183" customFormat="1" ht="30" customHeight="1" thickBot="1" x14ac:dyDescent="0.3">
      <c r="A24" s="184" t="s">
        <v>216</v>
      </c>
      <c r="B24" s="185" t="s">
        <v>234</v>
      </c>
      <c r="C24" s="186" t="s">
        <v>190</v>
      </c>
      <c r="D24" s="185" t="s">
        <v>72</v>
      </c>
      <c r="E24" s="185" t="s">
        <v>89</v>
      </c>
      <c r="F24" s="185" t="s">
        <v>93</v>
      </c>
      <c r="G24" s="185" t="s">
        <v>78</v>
      </c>
      <c r="H24" s="185" t="s">
        <v>77</v>
      </c>
      <c r="I24" s="185" t="s">
        <v>80</v>
      </c>
      <c r="J24" s="185" t="s">
        <v>90</v>
      </c>
      <c r="K24" s="185" t="s">
        <v>91</v>
      </c>
      <c r="L24" s="185" t="s">
        <v>92</v>
      </c>
      <c r="M24" s="187" t="s">
        <v>94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  <c r="IP24" s="171"/>
      <c r="IQ24" s="171"/>
      <c r="IR24" s="171"/>
      <c r="IS24" s="171"/>
      <c r="IT24" s="171"/>
      <c r="IU24" s="171"/>
      <c r="IV24" s="171"/>
    </row>
    <row r="25" spans="1:256" s="183" customFormat="1" ht="30" customHeight="1" thickTop="1" x14ac:dyDescent="0.25">
      <c r="A25" s="188" t="s">
        <v>235</v>
      </c>
      <c r="B25" s="189">
        <f t="shared" ref="B25:B40" si="2">SUM(C25:M25)</f>
        <v>438466</v>
      </c>
      <c r="C25" s="189">
        <f t="shared" ref="C25:M25" si="3">SUM(C26:C40)</f>
        <v>22101</v>
      </c>
      <c r="D25" s="189">
        <f t="shared" si="3"/>
        <v>34369</v>
      </c>
      <c r="E25" s="189">
        <f t="shared" si="3"/>
        <v>34509</v>
      </c>
      <c r="F25" s="189">
        <f t="shared" si="3"/>
        <v>33659</v>
      </c>
      <c r="G25" s="189">
        <f t="shared" si="3"/>
        <v>30280</v>
      </c>
      <c r="H25" s="189">
        <f t="shared" si="3"/>
        <v>101648</v>
      </c>
      <c r="I25" s="189">
        <f t="shared" si="3"/>
        <v>90259</v>
      </c>
      <c r="J25" s="189">
        <f t="shared" si="3"/>
        <v>44320</v>
      </c>
      <c r="K25" s="189">
        <f t="shared" si="3"/>
        <v>17463</v>
      </c>
      <c r="L25" s="189">
        <f t="shared" si="3"/>
        <v>5615</v>
      </c>
      <c r="M25" s="190">
        <f t="shared" si="3"/>
        <v>24243</v>
      </c>
      <c r="N25" s="171"/>
      <c r="O25" s="180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  <c r="IU25" s="171"/>
      <c r="IV25" s="171"/>
    </row>
    <row r="26" spans="1:256" s="183" customFormat="1" ht="27.95" customHeight="1" x14ac:dyDescent="0.25">
      <c r="A26" s="191" t="str">
        <f>'1.한우'!A26</f>
        <v>천안시</v>
      </c>
      <c r="B26" s="192">
        <f t="shared" si="2"/>
        <v>37214</v>
      </c>
      <c r="C26" s="192">
        <f>SUM('1.한우'!C26,'1.육우'!C26)</f>
        <v>892</v>
      </c>
      <c r="D26" s="192">
        <f>SUM('1.한우'!D26,'1.육우'!D26)</f>
        <v>1378</v>
      </c>
      <c r="E26" s="192">
        <f>SUM('1.한우'!E26,'1.육우'!E26)</f>
        <v>1146</v>
      </c>
      <c r="F26" s="192">
        <f>SUM('1.한우'!F26,'1.육우'!F26)</f>
        <v>1486</v>
      </c>
      <c r="G26" s="192">
        <f>SUM('1.한우'!G26,'1.육우'!G26)</f>
        <v>1059</v>
      </c>
      <c r="H26" s="192">
        <f>SUM('1.한우'!H26,'1.육우'!H26)</f>
        <v>6549</v>
      </c>
      <c r="I26" s="192">
        <f>SUM('1.한우'!I26,'1.육우'!I26)</f>
        <v>6417</v>
      </c>
      <c r="J26" s="192">
        <f>SUM('1.한우'!J26,'1.육우'!J26)</f>
        <v>6729</v>
      </c>
      <c r="K26" s="192">
        <f>SUM('1.한우'!K26,'1.육우'!K26)</f>
        <v>5118</v>
      </c>
      <c r="L26" s="192">
        <f>SUM('1.한우'!L26,'1.육우'!L26)</f>
        <v>1346</v>
      </c>
      <c r="M26" s="193">
        <f>SUM('1.한우'!M26,'1.육우'!M26)</f>
        <v>5094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  <c r="IQ26" s="171"/>
      <c r="IR26" s="171"/>
      <c r="IS26" s="171"/>
      <c r="IT26" s="171"/>
      <c r="IU26" s="171"/>
      <c r="IV26" s="171"/>
    </row>
    <row r="27" spans="1:256" s="183" customFormat="1" ht="27.95" customHeight="1" x14ac:dyDescent="0.25">
      <c r="A27" s="191" t="str">
        <f>'1.한우'!A27</f>
        <v>공주시</v>
      </c>
      <c r="B27" s="192">
        <f t="shared" si="2"/>
        <v>49172</v>
      </c>
      <c r="C27" s="192">
        <f>SUM('1.한우'!C27,'1.육우'!C27)</f>
        <v>3244</v>
      </c>
      <c r="D27" s="192">
        <f>SUM('1.한우'!D27,'1.육우'!D27)</f>
        <v>5180</v>
      </c>
      <c r="E27" s="192">
        <f>SUM('1.한우'!E27,'1.육우'!E27)</f>
        <v>5013</v>
      </c>
      <c r="F27" s="192">
        <f>SUM('1.한우'!F27,'1.육우'!F27)</f>
        <v>4425</v>
      </c>
      <c r="G27" s="192">
        <f>SUM('1.한우'!G27,'1.육우'!G27)</f>
        <v>4944</v>
      </c>
      <c r="H27" s="192">
        <f>SUM('1.한우'!H27,'1.육우'!H27)</f>
        <v>13711</v>
      </c>
      <c r="I27" s="192">
        <f>SUM('1.한우'!I27,'1.육우'!I27)</f>
        <v>8269</v>
      </c>
      <c r="J27" s="192">
        <f>SUM('1.한우'!J27,'1.육우'!J27)</f>
        <v>2711</v>
      </c>
      <c r="K27" s="192">
        <f>SUM('1.한우'!K27,'1.육우'!K27)</f>
        <v>1084</v>
      </c>
      <c r="L27" s="192">
        <f>SUM('1.한우'!L27,'1.육우'!L27)</f>
        <v>0</v>
      </c>
      <c r="M27" s="193">
        <f>SUM('1.한우'!M27,'1.육우'!M27)</f>
        <v>591</v>
      </c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  <c r="IQ27" s="171"/>
      <c r="IR27" s="171"/>
      <c r="IS27" s="171"/>
      <c r="IT27" s="171"/>
      <c r="IU27" s="171"/>
      <c r="IV27" s="171"/>
    </row>
    <row r="28" spans="1:256" s="183" customFormat="1" ht="27.95" customHeight="1" x14ac:dyDescent="0.25">
      <c r="A28" s="191" t="str">
        <f>'1.한우'!A28</f>
        <v>보령시</v>
      </c>
      <c r="B28" s="192">
        <f t="shared" si="2"/>
        <v>30843</v>
      </c>
      <c r="C28" s="192">
        <f>SUM('1.한우'!C28,'1.육우'!C28)</f>
        <v>1249</v>
      </c>
      <c r="D28" s="192">
        <f>SUM('1.한우'!D28,'1.육우'!D28)</f>
        <v>1883</v>
      </c>
      <c r="E28" s="192">
        <f>SUM('1.한우'!E28,'1.육우'!E28)</f>
        <v>2625</v>
      </c>
      <c r="F28" s="192">
        <f>SUM('1.한우'!F28,'1.육우'!F28)</f>
        <v>1929</v>
      </c>
      <c r="G28" s="192">
        <f>SUM('1.한우'!G28,'1.육우'!G28)</f>
        <v>1775</v>
      </c>
      <c r="H28" s="192">
        <f>SUM('1.한우'!H28,'1.육우'!H28)</f>
        <v>5489</v>
      </c>
      <c r="I28" s="192">
        <f>SUM('1.한우'!I28,'1.육우'!I28)</f>
        <v>6922</v>
      </c>
      <c r="J28" s="192">
        <f>SUM('1.한우'!J28,'1.육우'!J28)</f>
        <v>3486</v>
      </c>
      <c r="K28" s="192">
        <f>SUM('1.한우'!K28,'1.육우'!K28)</f>
        <v>1339</v>
      </c>
      <c r="L28" s="192">
        <f>SUM('1.한우'!L28,'1.육우'!L28)</f>
        <v>899</v>
      </c>
      <c r="M28" s="193">
        <f>SUM('1.한우'!M28,'1.육우'!M28)</f>
        <v>3247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  <c r="IL28" s="171"/>
      <c r="IM28" s="171"/>
      <c r="IN28" s="171"/>
      <c r="IO28" s="171"/>
      <c r="IP28" s="171"/>
      <c r="IQ28" s="171"/>
      <c r="IR28" s="171"/>
      <c r="IS28" s="171"/>
      <c r="IT28" s="171"/>
      <c r="IU28" s="171"/>
      <c r="IV28" s="171"/>
    </row>
    <row r="29" spans="1:256" s="183" customFormat="1" ht="27.95" customHeight="1" x14ac:dyDescent="0.25">
      <c r="A29" s="191" t="str">
        <f>'1.한우'!A29</f>
        <v>아산시</v>
      </c>
      <c r="B29" s="192">
        <f t="shared" si="2"/>
        <v>18967</v>
      </c>
      <c r="C29" s="192">
        <f>SUM('1.한우'!C29,'1.육우'!C29)</f>
        <v>709</v>
      </c>
      <c r="D29" s="192">
        <f>SUM('1.한우'!D29,'1.육우'!D29)</f>
        <v>1202</v>
      </c>
      <c r="E29" s="192">
        <f>SUM('1.한우'!E29,'1.육우'!E29)</f>
        <v>1450</v>
      </c>
      <c r="F29" s="192">
        <f>SUM('1.한우'!F29,'1.육우'!F29)</f>
        <v>1359</v>
      </c>
      <c r="G29" s="192">
        <f>SUM('1.한우'!G29,'1.육우'!G29)</f>
        <v>1586</v>
      </c>
      <c r="H29" s="192">
        <f>SUM('1.한우'!H29,'1.육우'!H29)</f>
        <v>4377</v>
      </c>
      <c r="I29" s="192">
        <f>SUM('1.한우'!I29,'1.육우'!I29)</f>
        <v>3620</v>
      </c>
      <c r="J29" s="192">
        <f>SUM('1.한우'!J29,'1.육우'!J29)</f>
        <v>2490</v>
      </c>
      <c r="K29" s="192">
        <f>SUM('1.한우'!K29,'1.육우'!K29)</f>
        <v>676</v>
      </c>
      <c r="L29" s="192">
        <f>SUM('1.한우'!L29,'1.육우'!L29)</f>
        <v>0</v>
      </c>
      <c r="M29" s="193">
        <f>SUM('1.한우'!M29,'1.육우'!M29)</f>
        <v>1498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  <c r="IN29" s="171"/>
      <c r="IO29" s="171"/>
      <c r="IP29" s="171"/>
      <c r="IQ29" s="171"/>
      <c r="IR29" s="171"/>
      <c r="IS29" s="171"/>
      <c r="IT29" s="171"/>
      <c r="IU29" s="171"/>
      <c r="IV29" s="171"/>
    </row>
    <row r="30" spans="1:256" s="183" customFormat="1" ht="27.95" customHeight="1" x14ac:dyDescent="0.25">
      <c r="A30" s="191" t="str">
        <f>'1.한우'!A30</f>
        <v>서산시</v>
      </c>
      <c r="B30" s="192">
        <f t="shared" si="2"/>
        <v>32425</v>
      </c>
      <c r="C30" s="192">
        <f>SUM('1.한우'!C30,'1.육우'!C30)</f>
        <v>1801</v>
      </c>
      <c r="D30" s="192">
        <f>SUM('1.한우'!D30,'1.육우'!D30)</f>
        <v>3012</v>
      </c>
      <c r="E30" s="192">
        <f>SUM('1.한우'!E30,'1.육우'!E30)</f>
        <v>2803</v>
      </c>
      <c r="F30" s="192">
        <f>SUM('1.한우'!F30,'1.육우'!F30)</f>
        <v>2728</v>
      </c>
      <c r="G30" s="192">
        <f>SUM('1.한우'!G30,'1.육우'!G30)</f>
        <v>2478</v>
      </c>
      <c r="H30" s="192">
        <f>SUM('1.한우'!H30,'1.육우'!H30)</f>
        <v>5827</v>
      </c>
      <c r="I30" s="192">
        <f>SUM('1.한우'!I30,'1.육우'!I30)</f>
        <v>6100</v>
      </c>
      <c r="J30" s="192">
        <f>SUM('1.한우'!J30,'1.육우'!J30)</f>
        <v>1157</v>
      </c>
      <c r="K30" s="192">
        <f>SUM('1.한우'!K30,'1.육우'!K30)</f>
        <v>959</v>
      </c>
      <c r="L30" s="192">
        <f>SUM('1.한우'!L30,'1.육우'!L30)</f>
        <v>0</v>
      </c>
      <c r="M30" s="193">
        <f>SUM('1.한우'!M30,'1.육우'!M30)</f>
        <v>5560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  <c r="IL30" s="171"/>
      <c r="IM30" s="171"/>
      <c r="IN30" s="171"/>
      <c r="IO30" s="171"/>
      <c r="IP30" s="171"/>
      <c r="IQ30" s="171"/>
      <c r="IR30" s="171"/>
      <c r="IS30" s="171"/>
      <c r="IT30" s="171"/>
      <c r="IU30" s="171"/>
      <c r="IV30" s="171"/>
    </row>
    <row r="31" spans="1:256" s="183" customFormat="1" ht="27.95" customHeight="1" x14ac:dyDescent="0.25">
      <c r="A31" s="191" t="str">
        <f>'1.한우'!A31</f>
        <v>논산시</v>
      </c>
      <c r="B31" s="192">
        <f t="shared" si="2"/>
        <v>26115</v>
      </c>
      <c r="C31" s="192">
        <f>SUM('1.한우'!C31,'1.육우'!C31)</f>
        <v>1404</v>
      </c>
      <c r="D31" s="192">
        <f>SUM('1.한우'!D31,'1.육우'!D31)</f>
        <v>1840</v>
      </c>
      <c r="E31" s="192">
        <f>SUM('1.한우'!E31,'1.육우'!E31)</f>
        <v>1219</v>
      </c>
      <c r="F31" s="192">
        <f>SUM('1.한우'!F31,'1.육우'!F31)</f>
        <v>1867</v>
      </c>
      <c r="G31" s="192">
        <f>SUM('1.한우'!G31,'1.육우'!G31)</f>
        <v>2193</v>
      </c>
      <c r="H31" s="192">
        <f>SUM('1.한우'!H31,'1.육우'!H31)</f>
        <v>5684</v>
      </c>
      <c r="I31" s="192">
        <f>SUM('1.한우'!I31,'1.육우'!I31)</f>
        <v>5923</v>
      </c>
      <c r="J31" s="192">
        <f>SUM('1.한우'!J31,'1.육우'!J31)</f>
        <v>3819</v>
      </c>
      <c r="K31" s="192">
        <f>SUM('1.한우'!K31,'1.육우'!K31)</f>
        <v>619</v>
      </c>
      <c r="L31" s="192">
        <f>SUM('1.한우'!L31,'1.육우'!L31)</f>
        <v>410</v>
      </c>
      <c r="M31" s="193">
        <f>SUM('1.한우'!M31,'1.육우'!M31)</f>
        <v>1137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1"/>
      <c r="IT31" s="171"/>
      <c r="IU31" s="171"/>
      <c r="IV31" s="171"/>
    </row>
    <row r="32" spans="1:256" s="183" customFormat="1" ht="27.95" customHeight="1" x14ac:dyDescent="0.25">
      <c r="A32" s="191" t="str">
        <f>'1.한우'!A32</f>
        <v>계룡시</v>
      </c>
      <c r="B32" s="192">
        <f t="shared" si="2"/>
        <v>304</v>
      </c>
      <c r="C32" s="192">
        <f>SUM('1.한우'!C32,'1.육우'!C32)</f>
        <v>39</v>
      </c>
      <c r="D32" s="192">
        <f>SUM('1.한우'!D32,'1.육우'!D32)</f>
        <v>26</v>
      </c>
      <c r="E32" s="192">
        <f>SUM('1.한우'!E32,'1.육우'!E32)</f>
        <v>26</v>
      </c>
      <c r="F32" s="192">
        <f>SUM('1.한우'!F32,'1.육우'!F32)</f>
        <v>35</v>
      </c>
      <c r="G32" s="192">
        <f>SUM('1.한우'!G32,'1.육우'!G32)</f>
        <v>40</v>
      </c>
      <c r="H32" s="192">
        <f>SUM('1.한우'!H32,'1.육우'!H32)</f>
        <v>138</v>
      </c>
      <c r="I32" s="192">
        <f>SUM('1.한우'!I32,'1.육우'!I32)</f>
        <v>0</v>
      </c>
      <c r="J32" s="192">
        <f>SUM('1.한우'!J32,'1.육우'!J32)</f>
        <v>0</v>
      </c>
      <c r="K32" s="192">
        <f>SUM('1.한우'!K32,'1.육우'!K32)</f>
        <v>0</v>
      </c>
      <c r="L32" s="192">
        <f>SUM('1.한우'!L32,'1.육우'!L32)</f>
        <v>0</v>
      </c>
      <c r="M32" s="193">
        <f>SUM('1.한우'!M32,'1.육우'!M32)</f>
        <v>0</v>
      </c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  <c r="IU32" s="171"/>
      <c r="IV32" s="171"/>
    </row>
    <row r="33" spans="1:256" s="183" customFormat="1" ht="27.95" customHeight="1" x14ac:dyDescent="0.25">
      <c r="A33" s="191" t="str">
        <f>'1.한우'!A33</f>
        <v>당진시</v>
      </c>
      <c r="B33" s="192">
        <f t="shared" si="2"/>
        <v>29396</v>
      </c>
      <c r="C33" s="192">
        <f>SUM('1.한우'!C33,'1.육우'!C33)</f>
        <v>1473</v>
      </c>
      <c r="D33" s="192">
        <f>SUM('1.한우'!D33,'1.육우'!D33)</f>
        <v>2488</v>
      </c>
      <c r="E33" s="192">
        <f>SUM('1.한우'!E33,'1.육우'!E33)</f>
        <v>2782</v>
      </c>
      <c r="F33" s="192">
        <f>SUM('1.한우'!F33,'1.육우'!F33)</f>
        <v>2977</v>
      </c>
      <c r="G33" s="192">
        <f>SUM('1.한우'!G33,'1.육우'!G33)</f>
        <v>2256</v>
      </c>
      <c r="H33" s="192">
        <f>SUM('1.한우'!H33,'1.육우'!H33)</f>
        <v>7832</v>
      </c>
      <c r="I33" s="192">
        <f>SUM('1.한우'!I33,'1.육우'!I33)</f>
        <v>5375</v>
      </c>
      <c r="J33" s="192">
        <f>SUM('1.한우'!J33,'1.육우'!J33)</f>
        <v>2510</v>
      </c>
      <c r="K33" s="192">
        <f>SUM('1.한우'!K33,'1.육우'!K33)</f>
        <v>1108</v>
      </c>
      <c r="L33" s="192">
        <f>SUM('1.한우'!L33,'1.육우'!L33)</f>
        <v>0</v>
      </c>
      <c r="M33" s="193">
        <f>SUM('1.한우'!M33,'1.육우'!M33)</f>
        <v>595</v>
      </c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  <c r="IS33" s="171"/>
      <c r="IT33" s="171"/>
      <c r="IU33" s="171"/>
      <c r="IV33" s="171"/>
    </row>
    <row r="34" spans="1:256" s="183" customFormat="1" ht="27.95" customHeight="1" x14ac:dyDescent="0.25">
      <c r="A34" s="191" t="str">
        <f>'1.한우'!A34</f>
        <v>금산군</v>
      </c>
      <c r="B34" s="192">
        <f t="shared" si="2"/>
        <v>9444</v>
      </c>
      <c r="C34" s="192">
        <f>SUM('1.한우'!C34,'1.육우'!C34)</f>
        <v>333</v>
      </c>
      <c r="D34" s="192">
        <f>SUM('1.한우'!D34,'1.육우'!D34)</f>
        <v>570</v>
      </c>
      <c r="E34" s="192">
        <f>SUM('1.한우'!E34,'1.육우'!E34)</f>
        <v>470</v>
      </c>
      <c r="F34" s="192">
        <f>SUM('1.한우'!F34,'1.육우'!F34)</f>
        <v>399</v>
      </c>
      <c r="G34" s="192">
        <f>SUM('1.한우'!G34,'1.육우'!G34)</f>
        <v>610</v>
      </c>
      <c r="H34" s="192">
        <f>SUM('1.한우'!H34,'1.육우'!H34)</f>
        <v>2360</v>
      </c>
      <c r="I34" s="192">
        <f>SUM('1.한우'!I34,'1.육우'!I34)</f>
        <v>2326</v>
      </c>
      <c r="J34" s="192">
        <f>SUM('1.한우'!J34,'1.육우'!J34)</f>
        <v>1350</v>
      </c>
      <c r="K34" s="192">
        <f>SUM('1.한우'!K34,'1.육우'!K34)</f>
        <v>1026</v>
      </c>
      <c r="L34" s="192">
        <f>SUM('1.한우'!L34,'1.육우'!L34)</f>
        <v>0</v>
      </c>
      <c r="M34" s="193">
        <f>SUM('1.한우'!M34,'1.육우'!M34)</f>
        <v>0</v>
      </c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  <c r="IL34" s="171"/>
      <c r="IM34" s="171"/>
      <c r="IN34" s="171"/>
      <c r="IO34" s="171"/>
      <c r="IP34" s="171"/>
      <c r="IQ34" s="171"/>
      <c r="IR34" s="171"/>
      <c r="IS34" s="171"/>
      <c r="IT34" s="171"/>
      <c r="IU34" s="171"/>
      <c r="IV34" s="171"/>
    </row>
    <row r="35" spans="1:256" s="183" customFormat="1" ht="27.95" customHeight="1" x14ac:dyDescent="0.25">
      <c r="A35" s="191" t="str">
        <f>'1.한우'!A35</f>
        <v>부여군</v>
      </c>
      <c r="B35" s="192">
        <f t="shared" si="2"/>
        <v>35190</v>
      </c>
      <c r="C35" s="192">
        <f>SUM('1.한우'!C35,'1.육우'!C35)</f>
        <v>1995</v>
      </c>
      <c r="D35" s="192">
        <f>SUM('1.한우'!D35,'1.육우'!D35)</f>
        <v>2738</v>
      </c>
      <c r="E35" s="192">
        <f>SUM('1.한우'!E35,'1.육우'!E35)</f>
        <v>3266</v>
      </c>
      <c r="F35" s="192">
        <f>SUM('1.한우'!F35,'1.육우'!F35)</f>
        <v>2092</v>
      </c>
      <c r="G35" s="192">
        <f>SUM('1.한우'!G35,'1.육우'!G35)</f>
        <v>2380</v>
      </c>
      <c r="H35" s="192">
        <f>SUM('1.한우'!H35,'1.육우'!H35)</f>
        <v>8508</v>
      </c>
      <c r="I35" s="192">
        <f>SUM('1.한우'!I35,'1.육우'!I35)</f>
        <v>7274</v>
      </c>
      <c r="J35" s="192">
        <f>SUM('1.한우'!J35,'1.육우'!J35)</f>
        <v>2479</v>
      </c>
      <c r="K35" s="192">
        <f>SUM('1.한우'!K35,'1.육우'!K35)</f>
        <v>1290</v>
      </c>
      <c r="L35" s="192">
        <f>SUM('1.한우'!L35,'1.육우'!L35)</f>
        <v>1225</v>
      </c>
      <c r="M35" s="193">
        <f>SUM('1.한우'!M35,'1.육우'!M35)</f>
        <v>1943</v>
      </c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  <c r="IV35" s="171"/>
    </row>
    <row r="36" spans="1:256" s="183" customFormat="1" ht="27.95" customHeight="1" x14ac:dyDescent="0.25">
      <c r="A36" s="191" t="str">
        <f>'1.한우'!A36</f>
        <v>서천군</v>
      </c>
      <c r="B36" s="192">
        <f t="shared" si="2"/>
        <v>14417</v>
      </c>
      <c r="C36" s="192">
        <f>SUM('1.한우'!C36,'1.육우'!C36)</f>
        <v>1025</v>
      </c>
      <c r="D36" s="192">
        <f>SUM('1.한우'!D36,'1.육우'!D36)</f>
        <v>1121</v>
      </c>
      <c r="E36" s="192">
        <f>SUM('1.한우'!E36,'1.육우'!E36)</f>
        <v>1012</v>
      </c>
      <c r="F36" s="192">
        <f>SUM('1.한우'!F36,'1.육우'!F36)</f>
        <v>1122</v>
      </c>
      <c r="G36" s="192">
        <f>SUM('1.한우'!G36,'1.육우'!G36)</f>
        <v>814</v>
      </c>
      <c r="H36" s="192">
        <f>SUM('1.한우'!H36,'1.육우'!H36)</f>
        <v>3995</v>
      </c>
      <c r="I36" s="192">
        <f>SUM('1.한우'!I36,'1.육우'!I36)</f>
        <v>3349</v>
      </c>
      <c r="J36" s="192">
        <f>SUM('1.한우'!J36,'1.육우'!J36)</f>
        <v>1654</v>
      </c>
      <c r="K36" s="192">
        <f>SUM('1.한우'!K36,'1.육우'!K36)</f>
        <v>325</v>
      </c>
      <c r="L36" s="192">
        <f>SUM('1.한우'!L36,'1.육우'!L36)</f>
        <v>0</v>
      </c>
      <c r="M36" s="193">
        <f>SUM('1.한우'!M36,'1.육우'!M36)</f>
        <v>0</v>
      </c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</row>
    <row r="37" spans="1:256" s="183" customFormat="1" ht="27.95" customHeight="1" x14ac:dyDescent="0.25">
      <c r="A37" s="191" t="str">
        <f>'1.한우'!A37</f>
        <v>청양군</v>
      </c>
      <c r="B37" s="192">
        <f t="shared" si="2"/>
        <v>31226</v>
      </c>
      <c r="C37" s="192">
        <f>SUM('1.한우'!C37,'1.육우'!C37)</f>
        <v>1813</v>
      </c>
      <c r="D37" s="192">
        <f>SUM('1.한우'!D37,'1.육우'!D37)</f>
        <v>2775</v>
      </c>
      <c r="E37" s="192">
        <f>SUM('1.한우'!E37,'1.육우'!E37)</f>
        <v>2381</v>
      </c>
      <c r="F37" s="192">
        <f>SUM('1.한우'!F37,'1.육우'!F37)</f>
        <v>2144</v>
      </c>
      <c r="G37" s="192">
        <f>SUM('1.한우'!G37,'1.육우'!G37)</f>
        <v>1558</v>
      </c>
      <c r="H37" s="192">
        <f>SUM('1.한우'!H37,'1.육우'!H37)</f>
        <v>6014</v>
      </c>
      <c r="I37" s="192">
        <f>SUM('1.한우'!I37,'1.육우'!I37)</f>
        <v>9459</v>
      </c>
      <c r="J37" s="192">
        <f>SUM('1.한우'!J37,'1.육우'!J37)</f>
        <v>2974</v>
      </c>
      <c r="K37" s="192">
        <f>SUM('1.한우'!K37,'1.육우'!K37)</f>
        <v>1603</v>
      </c>
      <c r="L37" s="192">
        <f>SUM('1.한우'!L37,'1.육우'!L37)</f>
        <v>0</v>
      </c>
      <c r="M37" s="193">
        <f>SUM('1.한우'!M37,'1.육우'!M37)</f>
        <v>505</v>
      </c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</row>
    <row r="38" spans="1:256" s="183" customFormat="1" ht="27.95" customHeight="1" x14ac:dyDescent="0.25">
      <c r="A38" s="191" t="str">
        <f>'1.한우'!A38</f>
        <v>홍성군</v>
      </c>
      <c r="B38" s="192">
        <f t="shared" si="2"/>
        <v>61403</v>
      </c>
      <c r="C38" s="192">
        <f>SUM('1.한우'!C38,'1.육우'!C38)</f>
        <v>3267</v>
      </c>
      <c r="D38" s="192">
        <f>SUM('1.한우'!D38,'1.육우'!D38)</f>
        <v>5214</v>
      </c>
      <c r="E38" s="192">
        <f>SUM('1.한우'!E38,'1.육우'!E38)</f>
        <v>5252</v>
      </c>
      <c r="F38" s="192">
        <f>SUM('1.한우'!F38,'1.육우'!F38)</f>
        <v>5453</v>
      </c>
      <c r="G38" s="192">
        <f>SUM('1.한우'!G38,'1.육우'!G38)</f>
        <v>4210</v>
      </c>
      <c r="H38" s="192">
        <f>SUM('1.한우'!H38,'1.육우'!H38)</f>
        <v>16415</v>
      </c>
      <c r="I38" s="192">
        <f>SUM('1.한우'!I38,'1.육우'!I38)</f>
        <v>12076</v>
      </c>
      <c r="J38" s="192">
        <f>SUM('1.한우'!J38,'1.육우'!J38)</f>
        <v>6542</v>
      </c>
      <c r="K38" s="192">
        <f>SUM('1.한우'!K38,'1.육우'!K38)</f>
        <v>1296</v>
      </c>
      <c r="L38" s="192">
        <f>SUM('1.한우'!L38,'1.육우'!L38)</f>
        <v>829</v>
      </c>
      <c r="M38" s="193">
        <f>SUM('1.한우'!M38,'1.육우'!M38)</f>
        <v>849</v>
      </c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  <c r="IM38" s="171"/>
      <c r="IN38" s="171"/>
      <c r="IO38" s="171"/>
      <c r="IP38" s="171"/>
      <c r="IQ38" s="171"/>
      <c r="IR38" s="171"/>
      <c r="IS38" s="171"/>
      <c r="IT38" s="171"/>
      <c r="IU38" s="171"/>
      <c r="IV38" s="171"/>
    </row>
    <row r="39" spans="1:256" s="183" customFormat="1" ht="27.95" customHeight="1" x14ac:dyDescent="0.25">
      <c r="A39" s="191" t="str">
        <f>'1.한우'!A39</f>
        <v>예산군</v>
      </c>
      <c r="B39" s="192">
        <f t="shared" si="2"/>
        <v>54045</v>
      </c>
      <c r="C39" s="192">
        <f>SUM('1.한우'!C39,'1.육우'!C39)</f>
        <v>2301</v>
      </c>
      <c r="D39" s="192">
        <f>SUM('1.한우'!D39,'1.육우'!D39)</f>
        <v>3894</v>
      </c>
      <c r="E39" s="192">
        <f>SUM('1.한우'!E39,'1.육우'!E39)</f>
        <v>4261</v>
      </c>
      <c r="F39" s="192">
        <f>SUM('1.한우'!F39,'1.육우'!F39)</f>
        <v>4372</v>
      </c>
      <c r="G39" s="192">
        <f>SUM('1.한우'!G39,'1.육우'!G39)</f>
        <v>3665</v>
      </c>
      <c r="H39" s="192">
        <f>SUM('1.한우'!H39,'1.육우'!H39)</f>
        <v>13011</v>
      </c>
      <c r="I39" s="192">
        <f>SUM('1.한우'!I39,'1.육우'!I39)</f>
        <v>11728</v>
      </c>
      <c r="J39" s="192">
        <f>SUM('1.한우'!J39,'1.육우'!J39)</f>
        <v>5663</v>
      </c>
      <c r="K39" s="192">
        <f>SUM('1.한우'!K39,'1.육우'!K39)</f>
        <v>1020</v>
      </c>
      <c r="L39" s="192">
        <f>SUM('1.한우'!L39,'1.육우'!L39)</f>
        <v>906</v>
      </c>
      <c r="M39" s="193">
        <f>SUM('1.한우'!M39,'1.육우'!M39)</f>
        <v>3224</v>
      </c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  <c r="IN39" s="171"/>
      <c r="IO39" s="171"/>
      <c r="IP39" s="171"/>
      <c r="IQ39" s="171"/>
      <c r="IR39" s="171"/>
      <c r="IS39" s="171"/>
      <c r="IT39" s="171"/>
      <c r="IU39" s="171"/>
      <c r="IV39" s="171"/>
    </row>
    <row r="40" spans="1:256" s="183" customFormat="1" ht="27.95" customHeight="1" thickBot="1" x14ac:dyDescent="0.3">
      <c r="A40" s="194" t="str">
        <f>'1.한우'!A40</f>
        <v>태안군</v>
      </c>
      <c r="B40" s="195">
        <f t="shared" si="2"/>
        <v>8305</v>
      </c>
      <c r="C40" s="195">
        <f>SUM('1.한우'!C40,'1.육우'!C40)</f>
        <v>556</v>
      </c>
      <c r="D40" s="195">
        <f>SUM('1.한우'!D40,'1.육우'!D40)</f>
        <v>1048</v>
      </c>
      <c r="E40" s="195">
        <f>SUM('1.한우'!E40,'1.육우'!E40)</f>
        <v>803</v>
      </c>
      <c r="F40" s="195">
        <f>SUM('1.한우'!F40,'1.육우'!F40)</f>
        <v>1271</v>
      </c>
      <c r="G40" s="195">
        <f>SUM('1.한우'!G40,'1.육우'!G40)</f>
        <v>712</v>
      </c>
      <c r="H40" s="195">
        <f>SUM('1.한우'!H40,'1.육우'!H40)</f>
        <v>1738</v>
      </c>
      <c r="I40" s="195">
        <f>SUM('1.한우'!I40,'1.육우'!I40)</f>
        <v>1421</v>
      </c>
      <c r="J40" s="195">
        <f>SUM('1.한우'!J40,'1.육우'!J40)</f>
        <v>756</v>
      </c>
      <c r="K40" s="195">
        <f>SUM('1.한우'!K40,'1.육우'!K40)</f>
        <v>0</v>
      </c>
      <c r="L40" s="195">
        <f>SUM('1.한우'!L40,'1.육우'!L40)</f>
        <v>0</v>
      </c>
      <c r="M40" s="196">
        <f>SUM('1.한우'!M40,'1.육우'!M40)</f>
        <v>0</v>
      </c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  <c r="IM40" s="171"/>
      <c r="IN40" s="171"/>
      <c r="IO40" s="171"/>
      <c r="IP40" s="171"/>
      <c r="IQ40" s="171"/>
      <c r="IR40" s="171"/>
      <c r="IS40" s="171"/>
      <c r="IT40" s="171"/>
      <c r="IU40" s="171"/>
      <c r="IV40" s="171"/>
    </row>
    <row r="41" spans="1:256" s="183" customFormat="1" ht="21.95" customHeight="1" x14ac:dyDescent="0.2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  <c r="IL41" s="171"/>
      <c r="IM41" s="171"/>
      <c r="IN41" s="171"/>
      <c r="IO41" s="171"/>
      <c r="IP41" s="171"/>
      <c r="IQ41" s="171"/>
      <c r="IR41" s="171"/>
      <c r="IS41" s="171"/>
      <c r="IT41" s="171"/>
      <c r="IU41" s="171"/>
      <c r="IV41" s="171"/>
    </row>
    <row r="42" spans="1:256" s="183" customFormat="1" ht="21.95" customHeight="1" x14ac:dyDescent="0.2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  <c r="II42" s="171"/>
      <c r="IJ42" s="171"/>
      <c r="IK42" s="171"/>
      <c r="IL42" s="171"/>
      <c r="IM42" s="171"/>
      <c r="IN42" s="171"/>
      <c r="IO42" s="171"/>
      <c r="IP42" s="171"/>
      <c r="IQ42" s="171"/>
      <c r="IR42" s="171"/>
      <c r="IS42" s="171"/>
      <c r="IT42" s="171"/>
      <c r="IU42" s="171"/>
      <c r="IV42" s="171"/>
    </row>
    <row r="43" spans="1:256" s="183" customFormat="1" ht="39.950000000000003" customHeight="1" thickBot="1" x14ac:dyDescent="0.3">
      <c r="A43" s="486" t="s">
        <v>26</v>
      </c>
      <c r="B43" s="486"/>
      <c r="C43" s="486"/>
      <c r="D43" s="486"/>
      <c r="E43" s="173"/>
      <c r="F43" s="171"/>
      <c r="G43" s="171"/>
      <c r="H43" s="171"/>
      <c r="I43" s="171"/>
      <c r="J43" s="171"/>
      <c r="K43" s="171"/>
      <c r="L43" s="487" t="s">
        <v>127</v>
      </c>
      <c r="M43" s="487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171"/>
      <c r="HT43" s="171"/>
      <c r="HU43" s="171"/>
      <c r="HV43" s="171"/>
      <c r="HW43" s="171"/>
      <c r="HX43" s="171"/>
      <c r="HY43" s="171"/>
      <c r="HZ43" s="171"/>
      <c r="IA43" s="171"/>
      <c r="IB43" s="171"/>
      <c r="IC43" s="171"/>
      <c r="ID43" s="171"/>
      <c r="IE43" s="171"/>
      <c r="IF43" s="171"/>
      <c r="IG43" s="171"/>
      <c r="IH43" s="171"/>
      <c r="II43" s="171"/>
      <c r="IJ43" s="171"/>
      <c r="IK43" s="171"/>
      <c r="IL43" s="171"/>
      <c r="IM43" s="171"/>
      <c r="IN43" s="171"/>
      <c r="IO43" s="171"/>
      <c r="IP43" s="171"/>
      <c r="IQ43" s="171"/>
      <c r="IR43" s="171"/>
      <c r="IS43" s="171"/>
      <c r="IT43" s="171"/>
      <c r="IU43" s="171"/>
      <c r="IV43" s="171"/>
    </row>
    <row r="44" spans="1:256" s="183" customFormat="1" ht="30" customHeight="1" x14ac:dyDescent="0.25">
      <c r="A44" s="490" t="s">
        <v>216</v>
      </c>
      <c r="B44" s="492" t="s">
        <v>95</v>
      </c>
      <c r="C44" s="493"/>
      <c r="D44" s="494"/>
      <c r="E44" s="492" t="s">
        <v>98</v>
      </c>
      <c r="F44" s="493"/>
      <c r="G44" s="494"/>
      <c r="H44" s="492" t="s">
        <v>53</v>
      </c>
      <c r="I44" s="493"/>
      <c r="J44" s="494"/>
      <c r="K44" s="492" t="s">
        <v>104</v>
      </c>
      <c r="L44" s="493"/>
      <c r="M44" s="495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71"/>
      <c r="HS44" s="171"/>
      <c r="HT44" s="171"/>
      <c r="HU44" s="171"/>
      <c r="HV44" s="171"/>
      <c r="HW44" s="171"/>
      <c r="HX44" s="171"/>
      <c r="HY44" s="171"/>
      <c r="HZ44" s="171"/>
      <c r="IA44" s="171"/>
      <c r="IB44" s="171"/>
      <c r="IC44" s="171"/>
      <c r="ID44" s="171"/>
      <c r="IE44" s="171"/>
      <c r="IF44" s="171"/>
      <c r="IG44" s="171"/>
      <c r="IH44" s="171"/>
      <c r="II44" s="171"/>
      <c r="IJ44" s="171"/>
      <c r="IK44" s="171"/>
      <c r="IL44" s="171"/>
      <c r="IM44" s="171"/>
      <c r="IN44" s="171"/>
      <c r="IO44" s="171"/>
      <c r="IP44" s="171"/>
      <c r="IQ44" s="171"/>
      <c r="IR44" s="171"/>
      <c r="IS44" s="171"/>
      <c r="IT44" s="171"/>
      <c r="IU44" s="171"/>
      <c r="IV44" s="171"/>
    </row>
    <row r="45" spans="1:256" s="183" customFormat="1" ht="30" customHeight="1" thickBot="1" x14ac:dyDescent="0.3">
      <c r="A45" s="491"/>
      <c r="B45" s="198" t="s">
        <v>232</v>
      </c>
      <c r="C45" s="198" t="s">
        <v>233</v>
      </c>
      <c r="D45" s="198" t="s">
        <v>235</v>
      </c>
      <c r="E45" s="198" t="s">
        <v>232</v>
      </c>
      <c r="F45" s="198" t="s">
        <v>233</v>
      </c>
      <c r="G45" s="198" t="s">
        <v>235</v>
      </c>
      <c r="H45" s="198" t="s">
        <v>232</v>
      </c>
      <c r="I45" s="198" t="s">
        <v>233</v>
      </c>
      <c r="J45" s="198" t="s">
        <v>235</v>
      </c>
      <c r="K45" s="198" t="s">
        <v>232</v>
      </c>
      <c r="L45" s="198" t="s">
        <v>233</v>
      </c>
      <c r="M45" s="199" t="s">
        <v>235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  <c r="II45" s="171"/>
      <c r="IJ45" s="171"/>
      <c r="IK45" s="171"/>
      <c r="IL45" s="171"/>
      <c r="IM45" s="171"/>
      <c r="IN45" s="171"/>
      <c r="IO45" s="171"/>
      <c r="IP45" s="171"/>
      <c r="IQ45" s="171"/>
      <c r="IR45" s="171"/>
      <c r="IS45" s="171"/>
      <c r="IT45" s="171"/>
      <c r="IU45" s="171"/>
      <c r="IV45" s="171"/>
    </row>
    <row r="46" spans="1:256" s="183" customFormat="1" ht="30" customHeight="1" thickTop="1" x14ac:dyDescent="0.25">
      <c r="A46" s="188" t="s">
        <v>235</v>
      </c>
      <c r="B46" s="189">
        <f>SUM(B47:B61)</f>
        <v>279205</v>
      </c>
      <c r="C46" s="189">
        <f>SUM(C47:C61)</f>
        <v>159261</v>
      </c>
      <c r="D46" s="189">
        <f t="shared" ref="D46:D61" si="4">SUM(B46:C46)</f>
        <v>438466</v>
      </c>
      <c r="E46" s="189">
        <f>SUM(E47:E61)</f>
        <v>61341</v>
      </c>
      <c r="F46" s="189">
        <f>SUM(F47:F61)</f>
        <v>65155</v>
      </c>
      <c r="G46" s="189">
        <f t="shared" ref="G46:G61" si="5">SUM(E46:F46)</f>
        <v>126496</v>
      </c>
      <c r="H46" s="189">
        <f>SUM(H47:H61)</f>
        <v>70852</v>
      </c>
      <c r="I46" s="189">
        <f>SUM(I47:I61)</f>
        <v>59574</v>
      </c>
      <c r="J46" s="189">
        <f t="shared" ref="J46:J61" si="6">SUM(H46:I46)</f>
        <v>130426</v>
      </c>
      <c r="K46" s="189">
        <f>SUM(K47:K61)</f>
        <v>147012</v>
      </c>
      <c r="L46" s="189">
        <f>SUM(L47:L61)</f>
        <v>34532</v>
      </c>
      <c r="M46" s="190">
        <f t="shared" ref="M46:M61" si="7">SUM(K46:L46)</f>
        <v>181544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  <c r="HJ46" s="171"/>
      <c r="HK46" s="171"/>
      <c r="HL46" s="171"/>
      <c r="HM46" s="171"/>
      <c r="HN46" s="171"/>
      <c r="HO46" s="171"/>
      <c r="HP46" s="171"/>
      <c r="HQ46" s="171"/>
      <c r="HR46" s="171"/>
      <c r="HS46" s="171"/>
      <c r="HT46" s="171"/>
      <c r="HU46" s="171"/>
      <c r="HV46" s="171"/>
      <c r="HW46" s="171"/>
      <c r="HX46" s="171"/>
      <c r="HY46" s="171"/>
      <c r="HZ46" s="171"/>
      <c r="IA46" s="171"/>
      <c r="IB46" s="171"/>
      <c r="IC46" s="171"/>
      <c r="ID46" s="171"/>
      <c r="IE46" s="171"/>
      <c r="IF46" s="171"/>
      <c r="IG46" s="171"/>
      <c r="IH46" s="171"/>
      <c r="II46" s="171"/>
      <c r="IJ46" s="171"/>
      <c r="IK46" s="171"/>
      <c r="IL46" s="171"/>
      <c r="IM46" s="171"/>
      <c r="IN46" s="171"/>
      <c r="IO46" s="171"/>
      <c r="IP46" s="171"/>
      <c r="IQ46" s="171"/>
      <c r="IR46" s="171"/>
      <c r="IS46" s="171"/>
      <c r="IT46" s="171"/>
      <c r="IU46" s="171"/>
      <c r="IV46" s="171"/>
    </row>
    <row r="47" spans="1:256" s="183" customFormat="1" ht="27.95" customHeight="1" x14ac:dyDescent="0.25">
      <c r="A47" s="191" t="str">
        <f>'1.한우'!A47</f>
        <v>천안시</v>
      </c>
      <c r="B47" s="200">
        <f t="shared" ref="B47:B61" si="8">SUM(E47,H47,K47)</f>
        <v>15359</v>
      </c>
      <c r="C47" s="200">
        <f t="shared" ref="C47:C61" si="9">SUM(F47,I47,L47)</f>
        <v>21855</v>
      </c>
      <c r="D47" s="200">
        <f t="shared" si="4"/>
        <v>37214</v>
      </c>
      <c r="E47" s="192">
        <f>SUM('1.한우'!E47,'1.육우'!E47)</f>
        <v>3439</v>
      </c>
      <c r="F47" s="192">
        <f>SUM('1.한우'!F47,'1.육우'!F47)</f>
        <v>10995</v>
      </c>
      <c r="G47" s="200">
        <f t="shared" si="5"/>
        <v>14434</v>
      </c>
      <c r="H47" s="192">
        <f>SUM('1.한우'!H47,'1.육우'!H47)</f>
        <v>3133</v>
      </c>
      <c r="I47" s="192">
        <f>SUM('1.한우'!I47,'1.육우'!I47)</f>
        <v>8961</v>
      </c>
      <c r="J47" s="200">
        <f t="shared" si="6"/>
        <v>12094</v>
      </c>
      <c r="K47" s="192">
        <f>SUM('1.한우'!K47,'1.육우'!K47)</f>
        <v>8787</v>
      </c>
      <c r="L47" s="192">
        <f>SUM('1.한우'!L47,'1.육우'!L47)</f>
        <v>1899</v>
      </c>
      <c r="M47" s="201">
        <f t="shared" si="7"/>
        <v>10686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1"/>
      <c r="HN47" s="171"/>
      <c r="HO47" s="171"/>
      <c r="HP47" s="171"/>
      <c r="HQ47" s="171"/>
      <c r="HR47" s="171"/>
      <c r="HS47" s="171"/>
      <c r="HT47" s="171"/>
      <c r="HU47" s="171"/>
      <c r="HV47" s="171"/>
      <c r="HW47" s="171"/>
      <c r="HX47" s="171"/>
      <c r="HY47" s="171"/>
      <c r="HZ47" s="171"/>
      <c r="IA47" s="171"/>
      <c r="IB47" s="171"/>
      <c r="IC47" s="171"/>
      <c r="ID47" s="171"/>
      <c r="IE47" s="171"/>
      <c r="IF47" s="171"/>
      <c r="IG47" s="171"/>
      <c r="IH47" s="171"/>
      <c r="II47" s="171"/>
      <c r="IJ47" s="171"/>
      <c r="IK47" s="171"/>
      <c r="IL47" s="171"/>
      <c r="IM47" s="171"/>
      <c r="IN47" s="171"/>
      <c r="IO47" s="171"/>
      <c r="IP47" s="171"/>
      <c r="IQ47" s="171"/>
      <c r="IR47" s="171"/>
      <c r="IS47" s="171"/>
      <c r="IT47" s="171"/>
      <c r="IU47" s="171"/>
      <c r="IV47" s="171"/>
    </row>
    <row r="48" spans="1:256" s="183" customFormat="1" ht="27.95" customHeight="1" x14ac:dyDescent="0.25">
      <c r="A48" s="191" t="str">
        <f>'1.한우'!A48</f>
        <v>공주시</v>
      </c>
      <c r="B48" s="200">
        <f t="shared" si="8"/>
        <v>35895</v>
      </c>
      <c r="C48" s="200">
        <f t="shared" si="9"/>
        <v>13277</v>
      </c>
      <c r="D48" s="200">
        <f t="shared" si="4"/>
        <v>49172</v>
      </c>
      <c r="E48" s="192">
        <f>SUM('1.한우'!E48,'1.육우'!E48)</f>
        <v>7487</v>
      </c>
      <c r="F48" s="192">
        <f>SUM('1.한우'!F48,'1.육우'!F48)</f>
        <v>6300</v>
      </c>
      <c r="G48" s="200">
        <f t="shared" si="5"/>
        <v>13787</v>
      </c>
      <c r="H48" s="192">
        <f>SUM('1.한우'!H48,'1.육우'!H48)</f>
        <v>8946</v>
      </c>
      <c r="I48" s="192">
        <f>SUM('1.한우'!I48,'1.육우'!I48)</f>
        <v>4410</v>
      </c>
      <c r="J48" s="200">
        <f t="shared" si="6"/>
        <v>13356</v>
      </c>
      <c r="K48" s="192">
        <f>SUM('1.한우'!K48,'1.육우'!K48)</f>
        <v>19462</v>
      </c>
      <c r="L48" s="192">
        <f>SUM('1.한우'!L48,'1.육우'!L48)</f>
        <v>2567</v>
      </c>
      <c r="M48" s="201">
        <f t="shared" si="7"/>
        <v>22029</v>
      </c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1"/>
      <c r="HN48" s="171"/>
      <c r="HO48" s="171"/>
      <c r="HP48" s="171"/>
      <c r="HQ48" s="171"/>
      <c r="HR48" s="171"/>
      <c r="HS48" s="171"/>
      <c r="HT48" s="171"/>
      <c r="HU48" s="171"/>
      <c r="HV48" s="171"/>
      <c r="HW48" s="171"/>
      <c r="HX48" s="171"/>
      <c r="HY48" s="171"/>
      <c r="HZ48" s="171"/>
      <c r="IA48" s="171"/>
      <c r="IB48" s="171"/>
      <c r="IC48" s="171"/>
      <c r="ID48" s="171"/>
      <c r="IE48" s="171"/>
      <c r="IF48" s="171"/>
      <c r="IG48" s="171"/>
      <c r="IH48" s="171"/>
      <c r="II48" s="171"/>
      <c r="IJ48" s="171"/>
      <c r="IK48" s="171"/>
      <c r="IL48" s="171"/>
      <c r="IM48" s="171"/>
      <c r="IN48" s="171"/>
      <c r="IO48" s="171"/>
      <c r="IP48" s="171"/>
      <c r="IQ48" s="171"/>
      <c r="IR48" s="171"/>
      <c r="IS48" s="171"/>
      <c r="IT48" s="171"/>
      <c r="IU48" s="171"/>
      <c r="IV48" s="171"/>
    </row>
    <row r="49" spans="1:256" s="183" customFormat="1" ht="27.95" customHeight="1" x14ac:dyDescent="0.25">
      <c r="A49" s="191" t="str">
        <f>'1.한우'!A49</f>
        <v>보령시</v>
      </c>
      <c r="B49" s="200">
        <f t="shared" si="8"/>
        <v>20979</v>
      </c>
      <c r="C49" s="200">
        <f t="shared" si="9"/>
        <v>9864</v>
      </c>
      <c r="D49" s="200">
        <f t="shared" si="4"/>
        <v>30843</v>
      </c>
      <c r="E49" s="192">
        <f>SUM('1.한우'!E49,'1.육우'!E49)</f>
        <v>4397</v>
      </c>
      <c r="F49" s="192">
        <f>SUM('1.한우'!F49,'1.육우'!F49)</f>
        <v>4635</v>
      </c>
      <c r="G49" s="200">
        <f t="shared" si="5"/>
        <v>9032</v>
      </c>
      <c r="H49" s="192">
        <f>SUM('1.한우'!H49,'1.육우'!H49)</f>
        <v>4496</v>
      </c>
      <c r="I49" s="192">
        <f>SUM('1.한우'!I49,'1.육우'!I49)</f>
        <v>3407</v>
      </c>
      <c r="J49" s="200">
        <f t="shared" si="6"/>
        <v>7903</v>
      </c>
      <c r="K49" s="192">
        <f>SUM('1.한우'!K49,'1.육우'!K49)</f>
        <v>12086</v>
      </c>
      <c r="L49" s="192">
        <f>SUM('1.한우'!L49,'1.육우'!L49)</f>
        <v>1822</v>
      </c>
      <c r="M49" s="201">
        <f t="shared" si="7"/>
        <v>13908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  <c r="HF49" s="171"/>
      <c r="HG49" s="171"/>
      <c r="HH49" s="171"/>
      <c r="HI49" s="171"/>
      <c r="HJ49" s="171"/>
      <c r="HK49" s="171"/>
      <c r="HL49" s="171"/>
      <c r="HM49" s="171"/>
      <c r="HN49" s="171"/>
      <c r="HO49" s="171"/>
      <c r="HP49" s="171"/>
      <c r="HQ49" s="171"/>
      <c r="HR49" s="171"/>
      <c r="HS49" s="171"/>
      <c r="HT49" s="171"/>
      <c r="HU49" s="171"/>
      <c r="HV49" s="171"/>
      <c r="HW49" s="171"/>
      <c r="HX49" s="171"/>
      <c r="HY49" s="171"/>
      <c r="HZ49" s="171"/>
      <c r="IA49" s="171"/>
      <c r="IB49" s="171"/>
      <c r="IC49" s="171"/>
      <c r="ID49" s="171"/>
      <c r="IE49" s="171"/>
      <c r="IF49" s="171"/>
      <c r="IG49" s="171"/>
      <c r="IH49" s="171"/>
      <c r="II49" s="171"/>
      <c r="IJ49" s="171"/>
      <c r="IK49" s="171"/>
      <c r="IL49" s="171"/>
      <c r="IM49" s="171"/>
      <c r="IN49" s="171"/>
      <c r="IO49" s="171"/>
      <c r="IP49" s="171"/>
      <c r="IQ49" s="171"/>
      <c r="IR49" s="171"/>
      <c r="IS49" s="171"/>
      <c r="IT49" s="171"/>
      <c r="IU49" s="171"/>
      <c r="IV49" s="171"/>
    </row>
    <row r="50" spans="1:256" s="183" customFormat="1" ht="27.95" customHeight="1" x14ac:dyDescent="0.25">
      <c r="A50" s="191" t="str">
        <f>'1.한우'!A50</f>
        <v>아산시</v>
      </c>
      <c r="B50" s="200">
        <f t="shared" si="8"/>
        <v>12148</v>
      </c>
      <c r="C50" s="200">
        <f t="shared" si="9"/>
        <v>6819</v>
      </c>
      <c r="D50" s="200">
        <f t="shared" si="4"/>
        <v>18967</v>
      </c>
      <c r="E50" s="192">
        <f>SUM('1.한우'!E50,'1.육우'!E50)</f>
        <v>2805</v>
      </c>
      <c r="F50" s="192">
        <f>SUM('1.한우'!F50,'1.육우'!F50)</f>
        <v>2592</v>
      </c>
      <c r="G50" s="200">
        <f t="shared" si="5"/>
        <v>5397</v>
      </c>
      <c r="H50" s="192">
        <f>SUM('1.한우'!H50,'1.육우'!H50)</f>
        <v>2497</v>
      </c>
      <c r="I50" s="192">
        <f>SUM('1.한우'!I50,'1.육우'!I50)</f>
        <v>2773</v>
      </c>
      <c r="J50" s="200">
        <f t="shared" si="6"/>
        <v>5270</v>
      </c>
      <c r="K50" s="192">
        <f>SUM('1.한우'!K50,'1.육우'!K50)</f>
        <v>6846</v>
      </c>
      <c r="L50" s="192">
        <f>SUM('1.한우'!L50,'1.육우'!L50)</f>
        <v>1454</v>
      </c>
      <c r="M50" s="201">
        <f t="shared" si="7"/>
        <v>8300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1"/>
      <c r="FL50" s="171"/>
      <c r="FM50" s="171"/>
      <c r="FN50" s="171"/>
      <c r="FO50" s="171"/>
      <c r="FP50" s="171"/>
      <c r="FQ50" s="171"/>
      <c r="FR50" s="171"/>
      <c r="FS50" s="171"/>
      <c r="FT50" s="171"/>
      <c r="FU50" s="171"/>
      <c r="FV50" s="171"/>
      <c r="FW50" s="171"/>
      <c r="FX50" s="171"/>
      <c r="FY50" s="171"/>
      <c r="FZ50" s="171"/>
      <c r="GA50" s="171"/>
      <c r="GB50" s="171"/>
      <c r="GC50" s="171"/>
      <c r="GD50" s="171"/>
      <c r="GE50" s="171"/>
      <c r="GF50" s="171"/>
      <c r="GG50" s="171"/>
      <c r="GH50" s="171"/>
      <c r="GI50" s="171"/>
      <c r="GJ50" s="171"/>
      <c r="GK50" s="171"/>
      <c r="GL50" s="171"/>
      <c r="GM50" s="171"/>
      <c r="GN50" s="171"/>
      <c r="GO50" s="171"/>
      <c r="GP50" s="171"/>
      <c r="GQ50" s="171"/>
      <c r="GR50" s="171"/>
      <c r="GS50" s="171"/>
      <c r="GT50" s="171"/>
      <c r="GU50" s="171"/>
      <c r="GV50" s="171"/>
      <c r="GW50" s="171"/>
      <c r="GX50" s="171"/>
      <c r="GY50" s="171"/>
      <c r="GZ50" s="171"/>
      <c r="HA50" s="171"/>
      <c r="HB50" s="171"/>
      <c r="HC50" s="171"/>
      <c r="HD50" s="171"/>
      <c r="HE50" s="171"/>
      <c r="HF50" s="171"/>
      <c r="HG50" s="171"/>
      <c r="HH50" s="171"/>
      <c r="HI50" s="171"/>
      <c r="HJ50" s="171"/>
      <c r="HK50" s="171"/>
      <c r="HL50" s="171"/>
      <c r="HM50" s="171"/>
      <c r="HN50" s="171"/>
      <c r="HO50" s="171"/>
      <c r="HP50" s="171"/>
      <c r="HQ50" s="171"/>
      <c r="HR50" s="171"/>
      <c r="HS50" s="171"/>
      <c r="HT50" s="171"/>
      <c r="HU50" s="171"/>
      <c r="HV50" s="171"/>
      <c r="HW50" s="171"/>
      <c r="HX50" s="171"/>
      <c r="HY50" s="171"/>
      <c r="HZ50" s="171"/>
      <c r="IA50" s="171"/>
      <c r="IB50" s="171"/>
      <c r="IC50" s="171"/>
      <c r="ID50" s="171"/>
      <c r="IE50" s="171"/>
      <c r="IF50" s="171"/>
      <c r="IG50" s="171"/>
      <c r="IH50" s="171"/>
      <c r="II50" s="171"/>
      <c r="IJ50" s="171"/>
      <c r="IK50" s="171"/>
      <c r="IL50" s="171"/>
      <c r="IM50" s="171"/>
      <c r="IN50" s="171"/>
      <c r="IO50" s="171"/>
      <c r="IP50" s="171"/>
      <c r="IQ50" s="171"/>
      <c r="IR50" s="171"/>
      <c r="IS50" s="171"/>
      <c r="IT50" s="171"/>
      <c r="IU50" s="171"/>
      <c r="IV50" s="171"/>
    </row>
    <row r="51" spans="1:256" s="183" customFormat="1" ht="27.95" customHeight="1" x14ac:dyDescent="0.25">
      <c r="A51" s="191" t="str">
        <f>'1.한우'!A51</f>
        <v>서산시</v>
      </c>
      <c r="B51" s="200">
        <f t="shared" si="8"/>
        <v>20750</v>
      </c>
      <c r="C51" s="200">
        <f t="shared" si="9"/>
        <v>11675</v>
      </c>
      <c r="D51" s="200">
        <f t="shared" si="4"/>
        <v>32425</v>
      </c>
      <c r="E51" s="192">
        <f>SUM('1.한우'!E51,'1.육우'!E51)</f>
        <v>4194</v>
      </c>
      <c r="F51" s="192">
        <f>SUM('1.한우'!F51,'1.육우'!F51)</f>
        <v>4743</v>
      </c>
      <c r="G51" s="200">
        <f t="shared" si="5"/>
        <v>8937</v>
      </c>
      <c r="H51" s="192">
        <f>SUM('1.한우'!H51,'1.육우'!H51)</f>
        <v>4679</v>
      </c>
      <c r="I51" s="192">
        <f>SUM('1.한우'!I51,'1.육우'!I51)</f>
        <v>4531</v>
      </c>
      <c r="J51" s="200">
        <f t="shared" si="6"/>
        <v>9210</v>
      </c>
      <c r="K51" s="192">
        <f>SUM('1.한우'!K51,'1.육우'!K51)</f>
        <v>11877</v>
      </c>
      <c r="L51" s="192">
        <f>SUM('1.한우'!L51,'1.육우'!L51)</f>
        <v>2401</v>
      </c>
      <c r="M51" s="201">
        <f t="shared" si="7"/>
        <v>14278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  <c r="HJ51" s="171"/>
      <c r="HK51" s="171"/>
      <c r="HL51" s="171"/>
      <c r="HM51" s="171"/>
      <c r="HN51" s="171"/>
      <c r="HO51" s="171"/>
      <c r="HP51" s="171"/>
      <c r="HQ51" s="171"/>
      <c r="HR51" s="171"/>
      <c r="HS51" s="171"/>
      <c r="HT51" s="171"/>
      <c r="HU51" s="171"/>
      <c r="HV51" s="171"/>
      <c r="HW51" s="171"/>
      <c r="HX51" s="171"/>
      <c r="HY51" s="171"/>
      <c r="HZ51" s="171"/>
      <c r="IA51" s="171"/>
      <c r="IB51" s="171"/>
      <c r="IC51" s="171"/>
      <c r="ID51" s="171"/>
      <c r="IE51" s="171"/>
      <c r="IF51" s="171"/>
      <c r="IG51" s="171"/>
      <c r="IH51" s="171"/>
      <c r="II51" s="171"/>
      <c r="IJ51" s="171"/>
      <c r="IK51" s="171"/>
      <c r="IL51" s="171"/>
      <c r="IM51" s="171"/>
      <c r="IN51" s="171"/>
      <c r="IO51" s="171"/>
      <c r="IP51" s="171"/>
      <c r="IQ51" s="171"/>
      <c r="IR51" s="171"/>
      <c r="IS51" s="171"/>
      <c r="IT51" s="171"/>
      <c r="IU51" s="171"/>
      <c r="IV51" s="171"/>
    </row>
    <row r="52" spans="1:256" s="183" customFormat="1" ht="27.95" customHeight="1" x14ac:dyDescent="0.25">
      <c r="A52" s="191" t="str">
        <f>'1.한우'!A52</f>
        <v>논산시</v>
      </c>
      <c r="B52" s="200">
        <f t="shared" si="8"/>
        <v>17489</v>
      </c>
      <c r="C52" s="200">
        <f t="shared" si="9"/>
        <v>8626</v>
      </c>
      <c r="D52" s="200">
        <f t="shared" si="4"/>
        <v>26115</v>
      </c>
      <c r="E52" s="192">
        <f>SUM('1.한우'!E52,'1.육우'!E52)</f>
        <v>4350</v>
      </c>
      <c r="F52" s="192">
        <f>SUM('1.한우'!F52,'1.육우'!F52)</f>
        <v>3572</v>
      </c>
      <c r="G52" s="200">
        <f>SUM(E52:F52)</f>
        <v>7922</v>
      </c>
      <c r="H52" s="192">
        <f>SUM('1.한우'!H52,'1.육우'!H52)</f>
        <v>4153</v>
      </c>
      <c r="I52" s="192">
        <f>SUM('1.한우'!I52,'1.육우'!I52)</f>
        <v>3046</v>
      </c>
      <c r="J52" s="200">
        <f>SUM(H52:I52)</f>
        <v>7199</v>
      </c>
      <c r="K52" s="192">
        <f>SUM('1.한우'!K52,'1.육우'!K52)</f>
        <v>8986</v>
      </c>
      <c r="L52" s="192">
        <f>SUM('1.한우'!L52,'1.육우'!L52)</f>
        <v>2008</v>
      </c>
      <c r="M52" s="201">
        <f>SUM(K52:L52)</f>
        <v>10994</v>
      </c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171"/>
      <c r="FZ52" s="171"/>
      <c r="GA52" s="171"/>
      <c r="GB52" s="171"/>
      <c r="GC52" s="171"/>
      <c r="GD52" s="171"/>
      <c r="GE52" s="171"/>
      <c r="GF52" s="171"/>
      <c r="GG52" s="171"/>
      <c r="GH52" s="171"/>
      <c r="GI52" s="171"/>
      <c r="GJ52" s="171"/>
      <c r="GK52" s="171"/>
      <c r="GL52" s="171"/>
      <c r="GM52" s="171"/>
      <c r="GN52" s="171"/>
      <c r="GO52" s="171"/>
      <c r="GP52" s="171"/>
      <c r="GQ52" s="171"/>
      <c r="GR52" s="171"/>
      <c r="GS52" s="171"/>
      <c r="GT52" s="171"/>
      <c r="GU52" s="171"/>
      <c r="GV52" s="171"/>
      <c r="GW52" s="171"/>
      <c r="GX52" s="171"/>
      <c r="GY52" s="171"/>
      <c r="GZ52" s="171"/>
      <c r="HA52" s="171"/>
      <c r="HB52" s="171"/>
      <c r="HC52" s="171"/>
      <c r="HD52" s="171"/>
      <c r="HE52" s="171"/>
      <c r="HF52" s="171"/>
      <c r="HG52" s="171"/>
      <c r="HH52" s="171"/>
      <c r="HI52" s="171"/>
      <c r="HJ52" s="171"/>
      <c r="HK52" s="171"/>
      <c r="HL52" s="171"/>
      <c r="HM52" s="171"/>
      <c r="HN52" s="171"/>
      <c r="HO52" s="171"/>
      <c r="HP52" s="171"/>
      <c r="HQ52" s="171"/>
      <c r="HR52" s="171"/>
      <c r="HS52" s="171"/>
      <c r="HT52" s="171"/>
      <c r="HU52" s="171"/>
      <c r="HV52" s="171"/>
      <c r="HW52" s="171"/>
      <c r="HX52" s="171"/>
      <c r="HY52" s="171"/>
      <c r="HZ52" s="171"/>
      <c r="IA52" s="171"/>
      <c r="IB52" s="171"/>
      <c r="IC52" s="171"/>
      <c r="ID52" s="171"/>
      <c r="IE52" s="171"/>
      <c r="IF52" s="171"/>
      <c r="IG52" s="171"/>
      <c r="IH52" s="171"/>
      <c r="II52" s="171"/>
      <c r="IJ52" s="171"/>
      <c r="IK52" s="171"/>
      <c r="IL52" s="171"/>
      <c r="IM52" s="171"/>
      <c r="IN52" s="171"/>
      <c r="IO52" s="171"/>
      <c r="IP52" s="171"/>
      <c r="IQ52" s="171"/>
      <c r="IR52" s="171"/>
      <c r="IS52" s="171"/>
      <c r="IT52" s="171"/>
      <c r="IU52" s="171"/>
      <c r="IV52" s="171"/>
    </row>
    <row r="53" spans="1:256" s="183" customFormat="1" ht="27.95" customHeight="1" x14ac:dyDescent="0.25">
      <c r="A53" s="191" t="str">
        <f>'1.한우'!A53</f>
        <v>계룡시</v>
      </c>
      <c r="B53" s="200">
        <f t="shared" si="8"/>
        <v>259</v>
      </c>
      <c r="C53" s="200">
        <f t="shared" si="9"/>
        <v>45</v>
      </c>
      <c r="D53" s="200">
        <f t="shared" si="4"/>
        <v>304</v>
      </c>
      <c r="E53" s="192">
        <f>SUM('1.한우'!E53,'1.육우'!E53)</f>
        <v>55</v>
      </c>
      <c r="F53" s="192">
        <f>SUM('1.한우'!F53,'1.육우'!F53)</f>
        <v>37</v>
      </c>
      <c r="G53" s="200">
        <f t="shared" si="5"/>
        <v>92</v>
      </c>
      <c r="H53" s="192">
        <f>SUM('1.한우'!H53,'1.육우'!H53)</f>
        <v>57</v>
      </c>
      <c r="I53" s="192">
        <f>SUM('1.한우'!I53,'1.육우'!I53)</f>
        <v>2</v>
      </c>
      <c r="J53" s="200">
        <f t="shared" si="6"/>
        <v>59</v>
      </c>
      <c r="K53" s="192">
        <f>SUM('1.한우'!K53,'1.육우'!K53)</f>
        <v>147</v>
      </c>
      <c r="L53" s="192">
        <f>SUM('1.한우'!L53,'1.육우'!L53)</f>
        <v>6</v>
      </c>
      <c r="M53" s="201">
        <f t="shared" si="7"/>
        <v>153</v>
      </c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  <c r="FQ53" s="171"/>
      <c r="FR53" s="171"/>
      <c r="FS53" s="171"/>
      <c r="FT53" s="171"/>
      <c r="FU53" s="171"/>
      <c r="FV53" s="171"/>
      <c r="FW53" s="171"/>
      <c r="FX53" s="171"/>
      <c r="FY53" s="171"/>
      <c r="FZ53" s="171"/>
      <c r="GA53" s="171"/>
      <c r="GB53" s="171"/>
      <c r="GC53" s="171"/>
      <c r="GD53" s="171"/>
      <c r="GE53" s="171"/>
      <c r="GF53" s="171"/>
      <c r="GG53" s="171"/>
      <c r="GH53" s="171"/>
      <c r="GI53" s="171"/>
      <c r="GJ53" s="171"/>
      <c r="GK53" s="171"/>
      <c r="GL53" s="171"/>
      <c r="GM53" s="171"/>
      <c r="GN53" s="171"/>
      <c r="GO53" s="171"/>
      <c r="GP53" s="171"/>
      <c r="GQ53" s="171"/>
      <c r="GR53" s="171"/>
      <c r="GS53" s="171"/>
      <c r="GT53" s="171"/>
      <c r="GU53" s="171"/>
      <c r="GV53" s="171"/>
      <c r="GW53" s="171"/>
      <c r="GX53" s="171"/>
      <c r="GY53" s="171"/>
      <c r="GZ53" s="171"/>
      <c r="HA53" s="171"/>
      <c r="HB53" s="171"/>
      <c r="HC53" s="171"/>
      <c r="HD53" s="171"/>
      <c r="HE53" s="171"/>
      <c r="HF53" s="171"/>
      <c r="HG53" s="171"/>
      <c r="HH53" s="171"/>
      <c r="HI53" s="171"/>
      <c r="HJ53" s="171"/>
      <c r="HK53" s="171"/>
      <c r="HL53" s="171"/>
      <c r="HM53" s="171"/>
      <c r="HN53" s="171"/>
      <c r="HO53" s="171"/>
      <c r="HP53" s="171"/>
      <c r="HQ53" s="171"/>
      <c r="HR53" s="171"/>
      <c r="HS53" s="171"/>
      <c r="HT53" s="171"/>
      <c r="HU53" s="171"/>
      <c r="HV53" s="171"/>
      <c r="HW53" s="171"/>
      <c r="HX53" s="171"/>
      <c r="HY53" s="171"/>
      <c r="HZ53" s="171"/>
      <c r="IA53" s="171"/>
      <c r="IB53" s="171"/>
      <c r="IC53" s="171"/>
      <c r="ID53" s="171"/>
      <c r="IE53" s="171"/>
      <c r="IF53" s="171"/>
      <c r="IG53" s="171"/>
      <c r="IH53" s="171"/>
      <c r="II53" s="171"/>
      <c r="IJ53" s="171"/>
      <c r="IK53" s="171"/>
      <c r="IL53" s="171"/>
      <c r="IM53" s="171"/>
      <c r="IN53" s="171"/>
      <c r="IO53" s="171"/>
      <c r="IP53" s="171"/>
      <c r="IQ53" s="171"/>
      <c r="IR53" s="171"/>
      <c r="IS53" s="171"/>
      <c r="IT53" s="171"/>
      <c r="IU53" s="171"/>
      <c r="IV53" s="171"/>
    </row>
    <row r="54" spans="1:256" s="183" customFormat="1" ht="27.95" customHeight="1" x14ac:dyDescent="0.25">
      <c r="A54" s="191" t="str">
        <f>'1.한우'!A54</f>
        <v>당진시</v>
      </c>
      <c r="B54" s="200">
        <f t="shared" si="8"/>
        <v>16164</v>
      </c>
      <c r="C54" s="200">
        <f t="shared" si="9"/>
        <v>13232</v>
      </c>
      <c r="D54" s="200">
        <f t="shared" si="4"/>
        <v>29396</v>
      </c>
      <c r="E54" s="192">
        <f>SUM('1.한우'!E54,'1.육우'!E54)</f>
        <v>4501</v>
      </c>
      <c r="F54" s="192">
        <f>SUM('1.한우'!F54,'1.육우'!F54)</f>
        <v>4245</v>
      </c>
      <c r="G54" s="200">
        <f t="shared" si="5"/>
        <v>8746</v>
      </c>
      <c r="H54" s="192">
        <f>SUM('1.한우'!H54,'1.육우'!H54)</f>
        <v>4903</v>
      </c>
      <c r="I54" s="192">
        <f>SUM('1.한우'!I54,'1.육우'!I54)</f>
        <v>5267</v>
      </c>
      <c r="J54" s="200">
        <f t="shared" si="6"/>
        <v>10170</v>
      </c>
      <c r="K54" s="192">
        <f>SUM('1.한우'!K54,'1.육우'!K54)</f>
        <v>6760</v>
      </c>
      <c r="L54" s="192">
        <f>SUM('1.한우'!L54,'1.육우'!L54)</f>
        <v>3720</v>
      </c>
      <c r="M54" s="201">
        <f t="shared" si="7"/>
        <v>10480</v>
      </c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1"/>
      <c r="GG54" s="171"/>
      <c r="GH54" s="171"/>
      <c r="GI54" s="171"/>
      <c r="GJ54" s="171"/>
      <c r="GK54" s="171"/>
      <c r="GL54" s="171"/>
      <c r="GM54" s="171"/>
      <c r="GN54" s="171"/>
      <c r="GO54" s="171"/>
      <c r="GP54" s="171"/>
      <c r="GQ54" s="171"/>
      <c r="GR54" s="171"/>
      <c r="GS54" s="171"/>
      <c r="GT54" s="171"/>
      <c r="GU54" s="171"/>
      <c r="GV54" s="171"/>
      <c r="GW54" s="171"/>
      <c r="GX54" s="171"/>
      <c r="GY54" s="171"/>
      <c r="GZ54" s="171"/>
      <c r="HA54" s="171"/>
      <c r="HB54" s="171"/>
      <c r="HC54" s="171"/>
      <c r="HD54" s="171"/>
      <c r="HE54" s="171"/>
      <c r="HF54" s="171"/>
      <c r="HG54" s="171"/>
      <c r="HH54" s="171"/>
      <c r="HI54" s="171"/>
      <c r="HJ54" s="171"/>
      <c r="HK54" s="171"/>
      <c r="HL54" s="171"/>
      <c r="HM54" s="171"/>
      <c r="HN54" s="171"/>
      <c r="HO54" s="171"/>
      <c r="HP54" s="171"/>
      <c r="HQ54" s="171"/>
      <c r="HR54" s="171"/>
      <c r="HS54" s="171"/>
      <c r="HT54" s="171"/>
      <c r="HU54" s="171"/>
      <c r="HV54" s="171"/>
      <c r="HW54" s="171"/>
      <c r="HX54" s="171"/>
      <c r="HY54" s="171"/>
      <c r="HZ54" s="171"/>
      <c r="IA54" s="171"/>
      <c r="IB54" s="171"/>
      <c r="IC54" s="171"/>
      <c r="ID54" s="171"/>
      <c r="IE54" s="171"/>
      <c r="IF54" s="171"/>
      <c r="IG54" s="171"/>
      <c r="IH54" s="171"/>
      <c r="II54" s="171"/>
      <c r="IJ54" s="171"/>
      <c r="IK54" s="171"/>
      <c r="IL54" s="171"/>
      <c r="IM54" s="171"/>
      <c r="IN54" s="171"/>
      <c r="IO54" s="171"/>
      <c r="IP54" s="171"/>
      <c r="IQ54" s="171"/>
      <c r="IR54" s="171"/>
      <c r="IS54" s="171"/>
      <c r="IT54" s="171"/>
      <c r="IU54" s="171"/>
      <c r="IV54" s="171"/>
    </row>
    <row r="55" spans="1:256" s="183" customFormat="1" ht="27.95" customHeight="1" x14ac:dyDescent="0.25">
      <c r="A55" s="191" t="str">
        <f>'1.한우'!A55</f>
        <v>금산군</v>
      </c>
      <c r="B55" s="200">
        <f t="shared" si="8"/>
        <v>5793</v>
      </c>
      <c r="C55" s="200">
        <f t="shared" si="9"/>
        <v>3651</v>
      </c>
      <c r="D55" s="200">
        <f t="shared" si="4"/>
        <v>9444</v>
      </c>
      <c r="E55" s="192">
        <f>SUM('1.한우'!E55,'1.육우'!E55)</f>
        <v>1085</v>
      </c>
      <c r="F55" s="192">
        <f>SUM('1.한우'!F55,'1.육우'!F55)</f>
        <v>1622</v>
      </c>
      <c r="G55" s="200">
        <f t="shared" si="5"/>
        <v>2707</v>
      </c>
      <c r="H55" s="192">
        <f>SUM('1.한우'!H55,'1.육우'!H55)</f>
        <v>1594</v>
      </c>
      <c r="I55" s="192">
        <f>SUM('1.한우'!I55,'1.육우'!I55)</f>
        <v>1497</v>
      </c>
      <c r="J55" s="200">
        <f t="shared" si="6"/>
        <v>3091</v>
      </c>
      <c r="K55" s="192">
        <f>SUM('1.한우'!K55,'1.육우'!K55)</f>
        <v>3114</v>
      </c>
      <c r="L55" s="192">
        <f>SUM('1.한우'!L55,'1.육우'!L55)</f>
        <v>532</v>
      </c>
      <c r="M55" s="201">
        <f t="shared" si="7"/>
        <v>3646</v>
      </c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171"/>
      <c r="FZ55" s="171"/>
      <c r="GA55" s="171"/>
      <c r="GB55" s="171"/>
      <c r="GC55" s="171"/>
      <c r="GD55" s="171"/>
      <c r="GE55" s="171"/>
      <c r="GF55" s="171"/>
      <c r="GG55" s="171"/>
      <c r="GH55" s="171"/>
      <c r="GI55" s="171"/>
      <c r="GJ55" s="171"/>
      <c r="GK55" s="171"/>
      <c r="GL55" s="171"/>
      <c r="GM55" s="171"/>
      <c r="GN55" s="171"/>
      <c r="GO55" s="171"/>
      <c r="GP55" s="171"/>
      <c r="GQ55" s="171"/>
      <c r="GR55" s="171"/>
      <c r="GS55" s="171"/>
      <c r="GT55" s="171"/>
      <c r="GU55" s="171"/>
      <c r="GV55" s="171"/>
      <c r="GW55" s="171"/>
      <c r="GX55" s="171"/>
      <c r="GY55" s="171"/>
      <c r="GZ55" s="171"/>
      <c r="HA55" s="171"/>
      <c r="HB55" s="171"/>
      <c r="HC55" s="171"/>
      <c r="HD55" s="171"/>
      <c r="HE55" s="171"/>
      <c r="HF55" s="171"/>
      <c r="HG55" s="171"/>
      <c r="HH55" s="171"/>
      <c r="HI55" s="171"/>
      <c r="HJ55" s="171"/>
      <c r="HK55" s="171"/>
      <c r="HL55" s="171"/>
      <c r="HM55" s="171"/>
      <c r="HN55" s="171"/>
      <c r="HO55" s="171"/>
      <c r="HP55" s="171"/>
      <c r="HQ55" s="171"/>
      <c r="HR55" s="171"/>
      <c r="HS55" s="171"/>
      <c r="HT55" s="171"/>
      <c r="HU55" s="171"/>
      <c r="HV55" s="171"/>
      <c r="HW55" s="171"/>
      <c r="HX55" s="171"/>
      <c r="HY55" s="171"/>
      <c r="HZ55" s="171"/>
      <c r="IA55" s="171"/>
      <c r="IB55" s="171"/>
      <c r="IC55" s="171"/>
      <c r="ID55" s="171"/>
      <c r="IE55" s="171"/>
      <c r="IF55" s="171"/>
      <c r="IG55" s="171"/>
      <c r="IH55" s="171"/>
      <c r="II55" s="171"/>
      <c r="IJ55" s="171"/>
      <c r="IK55" s="171"/>
      <c r="IL55" s="171"/>
      <c r="IM55" s="171"/>
      <c r="IN55" s="171"/>
      <c r="IO55" s="171"/>
      <c r="IP55" s="171"/>
      <c r="IQ55" s="171"/>
      <c r="IR55" s="171"/>
      <c r="IS55" s="171"/>
      <c r="IT55" s="171"/>
      <c r="IU55" s="171"/>
      <c r="IV55" s="171"/>
    </row>
    <row r="56" spans="1:256" s="183" customFormat="1" ht="27.95" customHeight="1" x14ac:dyDescent="0.25">
      <c r="A56" s="191" t="str">
        <f>'1.한우'!A56</f>
        <v>부여군</v>
      </c>
      <c r="B56" s="200">
        <f t="shared" si="8"/>
        <v>23515</v>
      </c>
      <c r="C56" s="200">
        <f t="shared" si="9"/>
        <v>11675</v>
      </c>
      <c r="D56" s="200">
        <f t="shared" si="4"/>
        <v>35190</v>
      </c>
      <c r="E56" s="192">
        <f>SUM('1.한우'!E56,'1.육우'!E56)</f>
        <v>4563</v>
      </c>
      <c r="F56" s="192">
        <f>SUM('1.한우'!F56,'1.육우'!F56)</f>
        <v>5208</v>
      </c>
      <c r="G56" s="200">
        <f t="shared" si="5"/>
        <v>9771</v>
      </c>
      <c r="H56" s="192">
        <f>SUM('1.한우'!H56,'1.육우'!H56)</f>
        <v>5922</v>
      </c>
      <c r="I56" s="192">
        <f>SUM('1.한우'!I56,'1.육우'!I56)</f>
        <v>4302</v>
      </c>
      <c r="J56" s="200">
        <f t="shared" si="6"/>
        <v>10224</v>
      </c>
      <c r="K56" s="192">
        <f>SUM('1.한우'!K56,'1.육우'!K56)</f>
        <v>13030</v>
      </c>
      <c r="L56" s="192">
        <f>SUM('1.한우'!L56,'1.육우'!L56)</f>
        <v>2165</v>
      </c>
      <c r="M56" s="201">
        <f t="shared" si="7"/>
        <v>15195</v>
      </c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171"/>
      <c r="FZ56" s="171"/>
      <c r="GA56" s="171"/>
      <c r="GB56" s="171"/>
      <c r="GC56" s="171"/>
      <c r="GD56" s="171"/>
      <c r="GE56" s="171"/>
      <c r="GF56" s="171"/>
      <c r="GG56" s="171"/>
      <c r="GH56" s="171"/>
      <c r="GI56" s="171"/>
      <c r="GJ56" s="171"/>
      <c r="GK56" s="171"/>
      <c r="GL56" s="171"/>
      <c r="GM56" s="171"/>
      <c r="GN56" s="171"/>
      <c r="GO56" s="171"/>
      <c r="GP56" s="171"/>
      <c r="GQ56" s="171"/>
      <c r="GR56" s="171"/>
      <c r="GS56" s="171"/>
      <c r="GT56" s="171"/>
      <c r="GU56" s="171"/>
      <c r="GV56" s="171"/>
      <c r="GW56" s="171"/>
      <c r="GX56" s="171"/>
      <c r="GY56" s="171"/>
      <c r="GZ56" s="171"/>
      <c r="HA56" s="171"/>
      <c r="HB56" s="171"/>
      <c r="HC56" s="171"/>
      <c r="HD56" s="171"/>
      <c r="HE56" s="171"/>
      <c r="HF56" s="171"/>
      <c r="HG56" s="171"/>
      <c r="HH56" s="171"/>
      <c r="HI56" s="171"/>
      <c r="HJ56" s="171"/>
      <c r="HK56" s="171"/>
      <c r="HL56" s="171"/>
      <c r="HM56" s="171"/>
      <c r="HN56" s="171"/>
      <c r="HO56" s="171"/>
      <c r="HP56" s="171"/>
      <c r="HQ56" s="171"/>
      <c r="HR56" s="171"/>
      <c r="HS56" s="171"/>
      <c r="HT56" s="171"/>
      <c r="HU56" s="171"/>
      <c r="HV56" s="171"/>
      <c r="HW56" s="171"/>
      <c r="HX56" s="171"/>
      <c r="HY56" s="171"/>
      <c r="HZ56" s="171"/>
      <c r="IA56" s="171"/>
      <c r="IB56" s="171"/>
      <c r="IC56" s="171"/>
      <c r="ID56" s="171"/>
      <c r="IE56" s="171"/>
      <c r="IF56" s="171"/>
      <c r="IG56" s="171"/>
      <c r="IH56" s="171"/>
      <c r="II56" s="171"/>
      <c r="IJ56" s="171"/>
      <c r="IK56" s="171"/>
      <c r="IL56" s="171"/>
      <c r="IM56" s="171"/>
      <c r="IN56" s="171"/>
      <c r="IO56" s="171"/>
      <c r="IP56" s="171"/>
      <c r="IQ56" s="171"/>
      <c r="IR56" s="171"/>
      <c r="IS56" s="171"/>
      <c r="IT56" s="171"/>
      <c r="IU56" s="171"/>
      <c r="IV56" s="171"/>
    </row>
    <row r="57" spans="1:256" s="183" customFormat="1" ht="27.95" customHeight="1" x14ac:dyDescent="0.25">
      <c r="A57" s="191" t="str">
        <f>'1.한우'!A57</f>
        <v>서천군</v>
      </c>
      <c r="B57" s="200">
        <f t="shared" si="8"/>
        <v>9959</v>
      </c>
      <c r="C57" s="200">
        <f t="shared" si="9"/>
        <v>4458</v>
      </c>
      <c r="D57" s="200">
        <f t="shared" si="4"/>
        <v>14417</v>
      </c>
      <c r="E57" s="192">
        <f>SUM('1.한우'!E57,'1.육우'!E57)</f>
        <v>2082</v>
      </c>
      <c r="F57" s="192">
        <f>SUM('1.한우'!F57,'1.육우'!F57)</f>
        <v>1767</v>
      </c>
      <c r="G57" s="200">
        <f t="shared" si="5"/>
        <v>3849</v>
      </c>
      <c r="H57" s="192">
        <f>SUM('1.한우'!H57,'1.육우'!H57)</f>
        <v>3095</v>
      </c>
      <c r="I57" s="192">
        <f>SUM('1.한우'!I57,'1.육우'!I57)</f>
        <v>1887</v>
      </c>
      <c r="J57" s="200">
        <f t="shared" si="6"/>
        <v>4982</v>
      </c>
      <c r="K57" s="192">
        <f>SUM('1.한우'!K57,'1.육우'!K57)</f>
        <v>4782</v>
      </c>
      <c r="L57" s="192">
        <f>SUM('1.한우'!L57,'1.육우'!L57)</f>
        <v>804</v>
      </c>
      <c r="M57" s="201">
        <f t="shared" si="7"/>
        <v>5586</v>
      </c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171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171"/>
      <c r="GP57" s="171"/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171"/>
      <c r="HB57" s="171"/>
      <c r="HC57" s="171"/>
      <c r="HD57" s="171"/>
      <c r="HE57" s="171"/>
      <c r="HF57" s="171"/>
      <c r="HG57" s="171"/>
      <c r="HH57" s="171"/>
      <c r="HI57" s="171"/>
      <c r="HJ57" s="171"/>
      <c r="HK57" s="171"/>
      <c r="HL57" s="171"/>
      <c r="HM57" s="171"/>
      <c r="HN57" s="171"/>
      <c r="HO57" s="171"/>
      <c r="HP57" s="171"/>
      <c r="HQ57" s="171"/>
      <c r="HR57" s="171"/>
      <c r="HS57" s="171"/>
      <c r="HT57" s="171"/>
      <c r="HU57" s="171"/>
      <c r="HV57" s="171"/>
      <c r="HW57" s="171"/>
      <c r="HX57" s="171"/>
      <c r="HY57" s="171"/>
      <c r="HZ57" s="171"/>
      <c r="IA57" s="171"/>
      <c r="IB57" s="171"/>
      <c r="IC57" s="171"/>
      <c r="ID57" s="171"/>
      <c r="IE57" s="171"/>
      <c r="IF57" s="171"/>
      <c r="IG57" s="171"/>
      <c r="IH57" s="171"/>
      <c r="II57" s="171"/>
      <c r="IJ57" s="171"/>
      <c r="IK57" s="171"/>
      <c r="IL57" s="171"/>
      <c r="IM57" s="171"/>
      <c r="IN57" s="171"/>
      <c r="IO57" s="171"/>
      <c r="IP57" s="171"/>
      <c r="IQ57" s="171"/>
      <c r="IR57" s="171"/>
      <c r="IS57" s="171"/>
      <c r="IT57" s="171"/>
      <c r="IU57" s="171"/>
      <c r="IV57" s="171"/>
    </row>
    <row r="58" spans="1:256" s="183" customFormat="1" ht="27.95" customHeight="1" x14ac:dyDescent="0.25">
      <c r="A58" s="191" t="str">
        <f>'1.한우'!A58</f>
        <v>청양군</v>
      </c>
      <c r="B58" s="200">
        <f t="shared" si="8"/>
        <v>21325</v>
      </c>
      <c r="C58" s="200">
        <f t="shared" si="9"/>
        <v>9901</v>
      </c>
      <c r="D58" s="200">
        <f t="shared" si="4"/>
        <v>31226</v>
      </c>
      <c r="E58" s="192">
        <f>SUM('1.한우'!E58,'1.육우'!E58)</f>
        <v>4972</v>
      </c>
      <c r="F58" s="192">
        <f>SUM('1.한우'!F58,'1.육우'!F58)</f>
        <v>4270</v>
      </c>
      <c r="G58" s="200">
        <f t="shared" si="5"/>
        <v>9242</v>
      </c>
      <c r="H58" s="192">
        <f>SUM('1.한우'!H58,'1.육우'!H58)</f>
        <v>5885</v>
      </c>
      <c r="I58" s="192">
        <f>SUM('1.한우'!I58,'1.육우'!I58)</f>
        <v>3909</v>
      </c>
      <c r="J58" s="200">
        <f t="shared" si="6"/>
        <v>9794</v>
      </c>
      <c r="K58" s="192">
        <f>SUM('1.한우'!K58,'1.육우'!K58)</f>
        <v>10468</v>
      </c>
      <c r="L58" s="192">
        <f>SUM('1.한우'!L58,'1.육우'!L58)</f>
        <v>1722</v>
      </c>
      <c r="M58" s="201">
        <f t="shared" si="7"/>
        <v>12190</v>
      </c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1"/>
      <c r="HN58" s="171"/>
      <c r="HO58" s="171"/>
      <c r="HP58" s="171"/>
      <c r="HQ58" s="171"/>
      <c r="HR58" s="171"/>
      <c r="HS58" s="171"/>
      <c r="HT58" s="171"/>
      <c r="HU58" s="171"/>
      <c r="HV58" s="171"/>
      <c r="HW58" s="171"/>
      <c r="HX58" s="171"/>
      <c r="HY58" s="171"/>
      <c r="HZ58" s="171"/>
      <c r="IA58" s="171"/>
      <c r="IB58" s="171"/>
      <c r="IC58" s="171"/>
      <c r="ID58" s="171"/>
      <c r="IE58" s="171"/>
      <c r="IF58" s="171"/>
      <c r="IG58" s="171"/>
      <c r="IH58" s="171"/>
      <c r="II58" s="171"/>
      <c r="IJ58" s="171"/>
      <c r="IK58" s="171"/>
      <c r="IL58" s="171"/>
      <c r="IM58" s="171"/>
      <c r="IN58" s="171"/>
      <c r="IO58" s="171"/>
      <c r="IP58" s="171"/>
      <c r="IQ58" s="171"/>
      <c r="IR58" s="171"/>
      <c r="IS58" s="171"/>
      <c r="IT58" s="171"/>
      <c r="IU58" s="171"/>
      <c r="IV58" s="171"/>
    </row>
    <row r="59" spans="1:256" s="183" customFormat="1" ht="27.95" customHeight="1" x14ac:dyDescent="0.25">
      <c r="A59" s="191" t="str">
        <f>'1.한우'!A59</f>
        <v>홍성군</v>
      </c>
      <c r="B59" s="200">
        <f t="shared" si="8"/>
        <v>40616</v>
      </c>
      <c r="C59" s="200">
        <f t="shared" si="9"/>
        <v>20787</v>
      </c>
      <c r="D59" s="200">
        <f t="shared" si="4"/>
        <v>61403</v>
      </c>
      <c r="E59" s="192">
        <f>SUM('1.한우'!E59,'1.육우'!E59)</f>
        <v>10283</v>
      </c>
      <c r="F59" s="192">
        <f>SUM('1.한우'!F59,'1.육우'!F59)</f>
        <v>6994</v>
      </c>
      <c r="G59" s="200">
        <f t="shared" si="5"/>
        <v>17277</v>
      </c>
      <c r="H59" s="192">
        <f>SUM('1.한우'!H59,'1.육우'!H59)</f>
        <v>12935</v>
      </c>
      <c r="I59" s="192">
        <f>SUM('1.한우'!I59,'1.육우'!I59)</f>
        <v>7090</v>
      </c>
      <c r="J59" s="200">
        <f t="shared" si="6"/>
        <v>20025</v>
      </c>
      <c r="K59" s="192">
        <f>SUM('1.한우'!K59,'1.육우'!K59)</f>
        <v>17398</v>
      </c>
      <c r="L59" s="192">
        <f>SUM('1.한우'!L59,'1.육우'!L59)</f>
        <v>6703</v>
      </c>
      <c r="M59" s="201">
        <f t="shared" si="7"/>
        <v>24101</v>
      </c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  <c r="GH59" s="171"/>
      <c r="GI59" s="171"/>
      <c r="GJ59" s="171"/>
      <c r="GK59" s="171"/>
      <c r="GL59" s="171"/>
      <c r="GM59" s="171"/>
      <c r="GN59" s="171"/>
      <c r="GO59" s="171"/>
      <c r="GP59" s="171"/>
      <c r="GQ59" s="171"/>
      <c r="GR59" s="171"/>
      <c r="GS59" s="171"/>
      <c r="GT59" s="171"/>
      <c r="GU59" s="171"/>
      <c r="GV59" s="171"/>
      <c r="GW59" s="171"/>
      <c r="GX59" s="171"/>
      <c r="GY59" s="171"/>
      <c r="GZ59" s="171"/>
      <c r="HA59" s="171"/>
      <c r="HB59" s="171"/>
      <c r="HC59" s="171"/>
      <c r="HD59" s="171"/>
      <c r="HE59" s="171"/>
      <c r="HF59" s="171"/>
      <c r="HG59" s="171"/>
      <c r="HH59" s="171"/>
      <c r="HI59" s="171"/>
      <c r="HJ59" s="171"/>
      <c r="HK59" s="171"/>
      <c r="HL59" s="171"/>
      <c r="HM59" s="171"/>
      <c r="HN59" s="171"/>
      <c r="HO59" s="171"/>
      <c r="HP59" s="171"/>
      <c r="HQ59" s="171"/>
      <c r="HR59" s="171"/>
      <c r="HS59" s="171"/>
      <c r="HT59" s="171"/>
      <c r="HU59" s="171"/>
      <c r="HV59" s="171"/>
      <c r="HW59" s="171"/>
      <c r="HX59" s="171"/>
      <c r="HY59" s="171"/>
      <c r="HZ59" s="171"/>
      <c r="IA59" s="171"/>
      <c r="IB59" s="171"/>
      <c r="IC59" s="171"/>
      <c r="ID59" s="171"/>
      <c r="IE59" s="171"/>
      <c r="IF59" s="171"/>
      <c r="IG59" s="171"/>
      <c r="IH59" s="171"/>
      <c r="II59" s="171"/>
      <c r="IJ59" s="171"/>
      <c r="IK59" s="171"/>
      <c r="IL59" s="171"/>
      <c r="IM59" s="171"/>
      <c r="IN59" s="171"/>
      <c r="IO59" s="171"/>
      <c r="IP59" s="171"/>
      <c r="IQ59" s="171"/>
      <c r="IR59" s="171"/>
      <c r="IS59" s="171"/>
      <c r="IT59" s="171"/>
      <c r="IU59" s="171"/>
      <c r="IV59" s="171"/>
    </row>
    <row r="60" spans="1:256" s="183" customFormat="1" ht="27.95" customHeight="1" x14ac:dyDescent="0.25">
      <c r="A60" s="191" t="str">
        <f>'1.한우'!A60</f>
        <v>예산군</v>
      </c>
      <c r="B60" s="200">
        <f t="shared" si="8"/>
        <v>32581</v>
      </c>
      <c r="C60" s="200">
        <f t="shared" si="9"/>
        <v>21464</v>
      </c>
      <c r="D60" s="200">
        <f t="shared" si="4"/>
        <v>54045</v>
      </c>
      <c r="E60" s="192">
        <f>SUM('1.한우'!E60,'1.육우'!E60)</f>
        <v>6117</v>
      </c>
      <c r="F60" s="192">
        <f>SUM('1.한우'!F60,'1.육우'!F60)</f>
        <v>7195</v>
      </c>
      <c r="G60" s="200">
        <f t="shared" si="5"/>
        <v>13312</v>
      </c>
      <c r="H60" s="192">
        <f>SUM('1.한우'!H60,'1.육우'!H60)</f>
        <v>7059</v>
      </c>
      <c r="I60" s="192">
        <f>SUM('1.한우'!I60,'1.육우'!I60)</f>
        <v>7886</v>
      </c>
      <c r="J60" s="200">
        <f t="shared" si="6"/>
        <v>14945</v>
      </c>
      <c r="K60" s="192">
        <f>SUM('1.한우'!K60,'1.육우'!K60)</f>
        <v>19405</v>
      </c>
      <c r="L60" s="192">
        <f>SUM('1.한우'!L60,'1.육우'!L60)</f>
        <v>6383</v>
      </c>
      <c r="M60" s="201">
        <f t="shared" si="7"/>
        <v>25788</v>
      </c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1"/>
      <c r="GD60" s="171"/>
      <c r="GE60" s="171"/>
      <c r="GF60" s="171"/>
      <c r="GG60" s="171"/>
      <c r="GH60" s="171"/>
      <c r="GI60" s="171"/>
      <c r="GJ60" s="171"/>
      <c r="GK60" s="171"/>
      <c r="GL60" s="171"/>
      <c r="GM60" s="171"/>
      <c r="GN60" s="171"/>
      <c r="GO60" s="171"/>
      <c r="GP60" s="171"/>
      <c r="GQ60" s="171"/>
      <c r="GR60" s="171"/>
      <c r="GS60" s="171"/>
      <c r="GT60" s="171"/>
      <c r="GU60" s="171"/>
      <c r="GV60" s="171"/>
      <c r="GW60" s="171"/>
      <c r="GX60" s="171"/>
      <c r="GY60" s="171"/>
      <c r="GZ60" s="171"/>
      <c r="HA60" s="171"/>
      <c r="HB60" s="171"/>
      <c r="HC60" s="171"/>
      <c r="HD60" s="171"/>
      <c r="HE60" s="171"/>
      <c r="HF60" s="171"/>
      <c r="HG60" s="171"/>
      <c r="HH60" s="171"/>
      <c r="HI60" s="171"/>
      <c r="HJ60" s="171"/>
      <c r="HK60" s="171"/>
      <c r="HL60" s="171"/>
      <c r="HM60" s="171"/>
      <c r="HN60" s="171"/>
      <c r="HO60" s="171"/>
      <c r="HP60" s="171"/>
      <c r="HQ60" s="171"/>
      <c r="HR60" s="171"/>
      <c r="HS60" s="171"/>
      <c r="HT60" s="171"/>
      <c r="HU60" s="171"/>
      <c r="HV60" s="171"/>
      <c r="HW60" s="171"/>
      <c r="HX60" s="171"/>
      <c r="HY60" s="171"/>
      <c r="HZ60" s="171"/>
      <c r="IA60" s="171"/>
      <c r="IB60" s="171"/>
      <c r="IC60" s="171"/>
      <c r="ID60" s="171"/>
      <c r="IE60" s="171"/>
      <c r="IF60" s="171"/>
      <c r="IG60" s="171"/>
      <c r="IH60" s="171"/>
      <c r="II60" s="171"/>
      <c r="IJ60" s="171"/>
      <c r="IK60" s="171"/>
      <c r="IL60" s="171"/>
      <c r="IM60" s="171"/>
      <c r="IN60" s="171"/>
      <c r="IO60" s="171"/>
      <c r="IP60" s="171"/>
      <c r="IQ60" s="171"/>
      <c r="IR60" s="171"/>
      <c r="IS60" s="171"/>
      <c r="IT60" s="171"/>
      <c r="IU60" s="171"/>
      <c r="IV60" s="171"/>
    </row>
    <row r="61" spans="1:256" s="183" customFormat="1" ht="27.95" customHeight="1" thickBot="1" x14ac:dyDescent="0.3">
      <c r="A61" s="194" t="str">
        <f>'1.한우'!A61</f>
        <v>태안군</v>
      </c>
      <c r="B61" s="202">
        <f t="shared" si="8"/>
        <v>6373</v>
      </c>
      <c r="C61" s="202">
        <f t="shared" si="9"/>
        <v>1932</v>
      </c>
      <c r="D61" s="202">
        <f t="shared" si="4"/>
        <v>8305</v>
      </c>
      <c r="E61" s="195">
        <f>SUM('1.한우'!E61,'1.육우'!E61)</f>
        <v>1011</v>
      </c>
      <c r="F61" s="195">
        <f>SUM('1.한우'!F61,'1.육우'!F61)</f>
        <v>980</v>
      </c>
      <c r="G61" s="202">
        <f t="shared" si="5"/>
        <v>1991</v>
      </c>
      <c r="H61" s="195">
        <f>SUM('1.한우'!H61,'1.육우'!H61)</f>
        <v>1498</v>
      </c>
      <c r="I61" s="195">
        <f>SUM('1.한우'!I61,'1.육우'!I61)</f>
        <v>606</v>
      </c>
      <c r="J61" s="202">
        <f t="shared" si="6"/>
        <v>2104</v>
      </c>
      <c r="K61" s="195">
        <f>SUM('1.한우'!K61,'1.육우'!K61)</f>
        <v>3864</v>
      </c>
      <c r="L61" s="195">
        <f>SUM('1.한우'!L61,'1.육우'!L61)</f>
        <v>346</v>
      </c>
      <c r="M61" s="203">
        <f t="shared" si="7"/>
        <v>4210</v>
      </c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  <c r="FQ61" s="171"/>
      <c r="FR61" s="171"/>
      <c r="FS61" s="171"/>
      <c r="FT61" s="171"/>
      <c r="FU61" s="171"/>
      <c r="FV61" s="171"/>
      <c r="FW61" s="171"/>
      <c r="FX61" s="171"/>
      <c r="FY61" s="171"/>
      <c r="FZ61" s="171"/>
      <c r="GA61" s="171"/>
      <c r="GB61" s="171"/>
      <c r="GC61" s="171"/>
      <c r="GD61" s="171"/>
      <c r="GE61" s="171"/>
      <c r="GF61" s="171"/>
      <c r="GG61" s="171"/>
      <c r="GH61" s="171"/>
      <c r="GI61" s="171"/>
      <c r="GJ61" s="171"/>
      <c r="GK61" s="171"/>
      <c r="GL61" s="171"/>
      <c r="GM61" s="171"/>
      <c r="GN61" s="171"/>
      <c r="GO61" s="171"/>
      <c r="GP61" s="171"/>
      <c r="GQ61" s="171"/>
      <c r="GR61" s="171"/>
      <c r="GS61" s="171"/>
      <c r="GT61" s="171"/>
      <c r="GU61" s="171"/>
      <c r="GV61" s="171"/>
      <c r="GW61" s="171"/>
      <c r="GX61" s="171"/>
      <c r="GY61" s="171"/>
      <c r="GZ61" s="171"/>
      <c r="HA61" s="171"/>
      <c r="HB61" s="171"/>
      <c r="HC61" s="171"/>
      <c r="HD61" s="171"/>
      <c r="HE61" s="171"/>
      <c r="HF61" s="171"/>
      <c r="HG61" s="171"/>
      <c r="HH61" s="171"/>
      <c r="HI61" s="171"/>
      <c r="HJ61" s="171"/>
      <c r="HK61" s="171"/>
      <c r="HL61" s="171"/>
      <c r="HM61" s="171"/>
      <c r="HN61" s="171"/>
      <c r="HO61" s="171"/>
      <c r="HP61" s="171"/>
      <c r="HQ61" s="171"/>
      <c r="HR61" s="171"/>
      <c r="HS61" s="171"/>
      <c r="HT61" s="171"/>
      <c r="HU61" s="171"/>
      <c r="HV61" s="171"/>
      <c r="HW61" s="171"/>
      <c r="HX61" s="171"/>
      <c r="HY61" s="171"/>
      <c r="HZ61" s="171"/>
      <c r="IA61" s="171"/>
      <c r="IB61" s="171"/>
      <c r="IC61" s="171"/>
      <c r="ID61" s="171"/>
      <c r="IE61" s="171"/>
      <c r="IF61" s="171"/>
      <c r="IG61" s="171"/>
      <c r="IH61" s="171"/>
      <c r="II61" s="171"/>
      <c r="IJ61" s="171"/>
      <c r="IK61" s="171"/>
      <c r="IL61" s="171"/>
      <c r="IM61" s="171"/>
      <c r="IN61" s="171"/>
      <c r="IO61" s="171"/>
      <c r="IP61" s="171"/>
      <c r="IQ61" s="171"/>
      <c r="IR61" s="171"/>
      <c r="IS61" s="171"/>
      <c r="IT61" s="171"/>
      <c r="IU61" s="171"/>
      <c r="IV61" s="171"/>
    </row>
    <row r="62" spans="1:256" s="183" customFormat="1" ht="20.25" x14ac:dyDescent="0.25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1"/>
      <c r="EE62" s="171"/>
      <c r="EF62" s="171"/>
      <c r="EG62" s="171"/>
      <c r="EH62" s="171"/>
      <c r="EI62" s="171"/>
      <c r="EJ62" s="171"/>
      <c r="EK62" s="171"/>
      <c r="EL62" s="171"/>
      <c r="EM62" s="171"/>
      <c r="EN62" s="171"/>
      <c r="EO62" s="171"/>
      <c r="EP62" s="171"/>
      <c r="EQ62" s="171"/>
      <c r="ER62" s="171"/>
      <c r="ES62" s="171"/>
      <c r="ET62" s="171"/>
      <c r="EU62" s="171"/>
      <c r="EV62" s="171"/>
      <c r="EW62" s="171"/>
      <c r="EX62" s="171"/>
      <c r="EY62" s="171"/>
      <c r="EZ62" s="171"/>
      <c r="FA62" s="171"/>
      <c r="FB62" s="171"/>
      <c r="FC62" s="171"/>
      <c r="FD62" s="171"/>
      <c r="FE62" s="171"/>
      <c r="FF62" s="171"/>
      <c r="FG62" s="171"/>
      <c r="FH62" s="171"/>
      <c r="FI62" s="171"/>
      <c r="FJ62" s="171"/>
      <c r="FK62" s="171"/>
      <c r="FL62" s="171"/>
      <c r="FM62" s="171"/>
      <c r="FN62" s="171"/>
      <c r="FO62" s="171"/>
      <c r="FP62" s="171"/>
      <c r="FQ62" s="171"/>
      <c r="FR62" s="171"/>
      <c r="FS62" s="171"/>
      <c r="FT62" s="171"/>
      <c r="FU62" s="171"/>
      <c r="FV62" s="171"/>
      <c r="FW62" s="171"/>
      <c r="FX62" s="171"/>
      <c r="FY62" s="171"/>
      <c r="FZ62" s="171"/>
      <c r="GA62" s="171"/>
      <c r="GB62" s="171"/>
      <c r="GC62" s="171"/>
      <c r="GD62" s="171"/>
      <c r="GE62" s="171"/>
      <c r="GF62" s="171"/>
      <c r="GG62" s="171"/>
      <c r="GH62" s="171"/>
      <c r="GI62" s="171"/>
      <c r="GJ62" s="171"/>
      <c r="GK62" s="171"/>
      <c r="GL62" s="171"/>
      <c r="GM62" s="171"/>
      <c r="GN62" s="171"/>
      <c r="GO62" s="171"/>
      <c r="GP62" s="171"/>
      <c r="GQ62" s="171"/>
      <c r="GR62" s="171"/>
      <c r="GS62" s="171"/>
      <c r="GT62" s="171"/>
      <c r="GU62" s="171"/>
      <c r="GV62" s="171"/>
      <c r="GW62" s="171"/>
      <c r="GX62" s="171"/>
      <c r="GY62" s="171"/>
      <c r="GZ62" s="171"/>
      <c r="HA62" s="171"/>
      <c r="HB62" s="171"/>
      <c r="HC62" s="171"/>
      <c r="HD62" s="171"/>
      <c r="HE62" s="171"/>
      <c r="HF62" s="171"/>
      <c r="HG62" s="171"/>
      <c r="HH62" s="171"/>
      <c r="HI62" s="171"/>
      <c r="HJ62" s="171"/>
      <c r="HK62" s="171"/>
      <c r="HL62" s="171"/>
      <c r="HM62" s="171"/>
      <c r="HN62" s="171"/>
      <c r="HO62" s="171"/>
      <c r="HP62" s="171"/>
      <c r="HQ62" s="171"/>
      <c r="HR62" s="171"/>
      <c r="HS62" s="171"/>
      <c r="HT62" s="171"/>
      <c r="HU62" s="171"/>
      <c r="HV62" s="171"/>
      <c r="HW62" s="171"/>
      <c r="HX62" s="171"/>
      <c r="HY62" s="171"/>
      <c r="HZ62" s="171"/>
      <c r="IA62" s="171"/>
      <c r="IB62" s="171"/>
      <c r="IC62" s="171"/>
      <c r="ID62" s="171"/>
      <c r="IE62" s="171"/>
      <c r="IF62" s="171"/>
      <c r="IG62" s="171"/>
      <c r="IH62" s="171"/>
      <c r="II62" s="171"/>
      <c r="IJ62" s="171"/>
      <c r="IK62" s="171"/>
      <c r="IL62" s="171"/>
      <c r="IM62" s="171"/>
      <c r="IN62" s="171"/>
      <c r="IO62" s="171"/>
      <c r="IP62" s="171"/>
      <c r="IQ62" s="171"/>
      <c r="IR62" s="171"/>
      <c r="IS62" s="171"/>
      <c r="IT62" s="171"/>
      <c r="IU62" s="171"/>
      <c r="IV62" s="171"/>
    </row>
  </sheetData>
  <mergeCells count="14">
    <mergeCell ref="A43:D43"/>
    <mergeCell ref="L43:M43"/>
    <mergeCell ref="A44:A45"/>
    <mergeCell ref="B44:D44"/>
    <mergeCell ref="E44:G44"/>
    <mergeCell ref="H44:J44"/>
    <mergeCell ref="K44:M44"/>
    <mergeCell ref="A21:M21"/>
    <mergeCell ref="A23:D23"/>
    <mergeCell ref="L23:M23"/>
    <mergeCell ref="A1:M1"/>
    <mergeCell ref="A2:C2"/>
    <mergeCell ref="A3:D3"/>
    <mergeCell ref="L3:M3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W71"/>
  <sheetViews>
    <sheetView showGridLines="0" topLeftCell="A28" zoomScale="70" zoomScaleNormal="70" zoomScaleSheetLayoutView="85" workbookViewId="0">
      <selection activeCell="D46" sqref="D46"/>
    </sheetView>
  </sheetViews>
  <sheetFormatPr defaultColWidth="9.109375" defaultRowHeight="14.25" x14ac:dyDescent="0.15"/>
  <cols>
    <col min="1" max="13" width="16" style="1" customWidth="1"/>
    <col min="14" max="231" width="9.109375" style="1"/>
  </cols>
  <sheetData>
    <row r="1" spans="1:231" ht="48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231" ht="39.950000000000003" customHeight="1" x14ac:dyDescent="0.15">
      <c r="A2" s="489" t="s">
        <v>293</v>
      </c>
      <c r="B2" s="489"/>
      <c r="C2" s="489"/>
    </row>
    <row r="3" spans="1:231" s="132" customFormat="1" ht="39.950000000000003" customHeight="1" thickBot="1" x14ac:dyDescent="0.3">
      <c r="A3" s="496" t="s">
        <v>4</v>
      </c>
      <c r="B3" s="496"/>
      <c r="C3" s="496"/>
      <c r="D3" s="496"/>
      <c r="E3" s="131"/>
      <c r="F3" s="131"/>
      <c r="G3" s="131"/>
      <c r="H3" s="131"/>
      <c r="I3" s="131"/>
      <c r="J3" s="131"/>
      <c r="K3" s="131"/>
      <c r="L3" s="498" t="s">
        <v>138</v>
      </c>
      <c r="M3" s="498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</row>
    <row r="4" spans="1:231" s="132" customFormat="1" ht="30" customHeight="1" thickBot="1" x14ac:dyDescent="0.3">
      <c r="A4" s="153" t="s">
        <v>216</v>
      </c>
      <c r="B4" s="154" t="s">
        <v>234</v>
      </c>
      <c r="C4" s="155" t="s">
        <v>190</v>
      </c>
      <c r="D4" s="154" t="s">
        <v>72</v>
      </c>
      <c r="E4" s="154" t="s">
        <v>89</v>
      </c>
      <c r="F4" s="154" t="s">
        <v>93</v>
      </c>
      <c r="G4" s="154" t="s">
        <v>78</v>
      </c>
      <c r="H4" s="154" t="s">
        <v>77</v>
      </c>
      <c r="I4" s="154" t="s">
        <v>80</v>
      </c>
      <c r="J4" s="154" t="s">
        <v>90</v>
      </c>
      <c r="K4" s="154" t="s">
        <v>91</v>
      </c>
      <c r="L4" s="154" t="s">
        <v>92</v>
      </c>
      <c r="M4" s="156" t="s">
        <v>94</v>
      </c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</row>
    <row r="5" spans="1:231" s="132" customFormat="1" ht="30" customHeight="1" thickTop="1" x14ac:dyDescent="0.25">
      <c r="A5" s="157" t="s">
        <v>235</v>
      </c>
      <c r="B5" s="158">
        <f t="shared" ref="B5:B20" si="0">SUM(C5:M5)</f>
        <v>11895</v>
      </c>
      <c r="C5" s="158">
        <f t="shared" ref="C5:M5" si="1">SUM(C6:C20)</f>
        <v>4261</v>
      </c>
      <c r="D5" s="158">
        <f t="shared" si="1"/>
        <v>2358</v>
      </c>
      <c r="E5" s="158">
        <f t="shared" si="1"/>
        <v>1384</v>
      </c>
      <c r="F5" s="158">
        <f t="shared" si="1"/>
        <v>952</v>
      </c>
      <c r="G5" s="158">
        <f t="shared" si="1"/>
        <v>673</v>
      </c>
      <c r="H5" s="158">
        <f t="shared" si="1"/>
        <v>1386</v>
      </c>
      <c r="I5" s="158">
        <f t="shared" si="1"/>
        <v>643</v>
      </c>
      <c r="J5" s="158">
        <f t="shared" si="1"/>
        <v>167</v>
      </c>
      <c r="K5" s="158">
        <f t="shared" si="1"/>
        <v>41</v>
      </c>
      <c r="L5" s="158">
        <f t="shared" si="1"/>
        <v>11</v>
      </c>
      <c r="M5" s="159">
        <f t="shared" si="1"/>
        <v>19</v>
      </c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</row>
    <row r="6" spans="1:231" s="132" customFormat="1" ht="27.95" customHeight="1" x14ac:dyDescent="0.25">
      <c r="A6" s="160" t="s">
        <v>256</v>
      </c>
      <c r="B6" s="161">
        <f t="shared" si="0"/>
        <v>425</v>
      </c>
      <c r="C6" s="162">
        <v>117</v>
      </c>
      <c r="D6" s="162">
        <v>71</v>
      </c>
      <c r="E6" s="162">
        <v>33</v>
      </c>
      <c r="F6" s="162">
        <v>37</v>
      </c>
      <c r="G6" s="162">
        <v>20</v>
      </c>
      <c r="H6" s="162">
        <v>76</v>
      </c>
      <c r="I6" s="162">
        <v>42</v>
      </c>
      <c r="J6" s="162">
        <v>19</v>
      </c>
      <c r="K6" s="162">
        <v>8</v>
      </c>
      <c r="L6" s="162">
        <v>1</v>
      </c>
      <c r="M6" s="163">
        <v>1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</row>
    <row r="7" spans="1:231" s="132" customFormat="1" ht="27.95" customHeight="1" x14ac:dyDescent="0.25">
      <c r="A7" s="160" t="s">
        <v>244</v>
      </c>
      <c r="B7" s="161">
        <f t="shared" si="0"/>
        <v>1738</v>
      </c>
      <c r="C7" s="164">
        <v>640</v>
      </c>
      <c r="D7" s="164">
        <v>375</v>
      </c>
      <c r="E7" s="164">
        <v>207</v>
      </c>
      <c r="F7" s="164">
        <v>128</v>
      </c>
      <c r="G7" s="164">
        <v>112</v>
      </c>
      <c r="H7" s="164">
        <v>197</v>
      </c>
      <c r="I7" s="164">
        <v>63</v>
      </c>
      <c r="J7" s="164">
        <v>12</v>
      </c>
      <c r="K7" s="162">
        <v>3</v>
      </c>
      <c r="L7" s="162">
        <v>0</v>
      </c>
      <c r="M7" s="163">
        <v>1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</row>
    <row r="8" spans="1:231" s="132" customFormat="1" ht="27.95" customHeight="1" x14ac:dyDescent="0.25">
      <c r="A8" s="160" t="s">
        <v>257</v>
      </c>
      <c r="B8" s="161">
        <f t="shared" si="0"/>
        <v>727</v>
      </c>
      <c r="C8" s="164">
        <v>259</v>
      </c>
      <c r="D8" s="164">
        <v>127</v>
      </c>
      <c r="E8" s="164">
        <v>106</v>
      </c>
      <c r="F8" s="164">
        <v>53</v>
      </c>
      <c r="G8" s="164">
        <v>37</v>
      </c>
      <c r="H8" s="164">
        <v>77</v>
      </c>
      <c r="I8" s="164">
        <v>47</v>
      </c>
      <c r="J8" s="164">
        <v>13</v>
      </c>
      <c r="K8" s="164">
        <v>3</v>
      </c>
      <c r="L8" s="164">
        <v>2</v>
      </c>
      <c r="M8" s="165">
        <v>3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</row>
    <row r="9" spans="1:231" s="132" customFormat="1" ht="27.95" customHeight="1" x14ac:dyDescent="0.25">
      <c r="A9" s="160" t="s">
        <v>249</v>
      </c>
      <c r="B9" s="161">
        <f t="shared" si="0"/>
        <v>410</v>
      </c>
      <c r="C9" s="164">
        <v>112</v>
      </c>
      <c r="D9" s="164">
        <v>71</v>
      </c>
      <c r="E9" s="164">
        <v>58</v>
      </c>
      <c r="F9" s="164">
        <v>35</v>
      </c>
      <c r="G9" s="164">
        <v>35</v>
      </c>
      <c r="H9" s="164">
        <v>60</v>
      </c>
      <c r="I9" s="164">
        <v>27</v>
      </c>
      <c r="J9" s="164">
        <v>10</v>
      </c>
      <c r="K9" s="164">
        <v>1</v>
      </c>
      <c r="L9" s="164">
        <v>0</v>
      </c>
      <c r="M9" s="165">
        <v>1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</row>
    <row r="10" spans="1:231" s="132" customFormat="1" ht="27.95" customHeight="1" x14ac:dyDescent="0.25">
      <c r="A10" s="160" t="s">
        <v>254</v>
      </c>
      <c r="B10" s="161">
        <f t="shared" si="0"/>
        <v>943</v>
      </c>
      <c r="C10" s="164">
        <v>344</v>
      </c>
      <c r="D10" s="164">
        <v>215</v>
      </c>
      <c r="E10" s="164">
        <v>114</v>
      </c>
      <c r="F10" s="164">
        <v>77</v>
      </c>
      <c r="G10" s="164">
        <v>55</v>
      </c>
      <c r="H10" s="164">
        <v>87</v>
      </c>
      <c r="I10" s="164">
        <v>42</v>
      </c>
      <c r="J10" s="164">
        <v>4</v>
      </c>
      <c r="K10" s="164">
        <v>3</v>
      </c>
      <c r="L10" s="164">
        <v>0</v>
      </c>
      <c r="M10" s="165">
        <v>2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</row>
    <row r="11" spans="1:231" s="132" customFormat="1" ht="27.95" customHeight="1" x14ac:dyDescent="0.25">
      <c r="A11" s="160" t="s">
        <v>245</v>
      </c>
      <c r="B11" s="161">
        <f t="shared" si="0"/>
        <v>704</v>
      </c>
      <c r="C11" s="164">
        <v>285</v>
      </c>
      <c r="D11" s="164">
        <v>126</v>
      </c>
      <c r="E11" s="164">
        <v>50</v>
      </c>
      <c r="F11" s="164">
        <v>52</v>
      </c>
      <c r="G11" s="164">
        <v>49</v>
      </c>
      <c r="H11" s="164">
        <v>77</v>
      </c>
      <c r="I11" s="164">
        <v>44</v>
      </c>
      <c r="J11" s="164">
        <v>16</v>
      </c>
      <c r="K11" s="164">
        <v>2</v>
      </c>
      <c r="L11" s="164">
        <v>1</v>
      </c>
      <c r="M11" s="165">
        <v>2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</row>
    <row r="12" spans="1:231" s="132" customFormat="1" ht="27.95" customHeight="1" x14ac:dyDescent="0.25">
      <c r="A12" s="160" t="s">
        <v>255</v>
      </c>
      <c r="B12" s="161">
        <f t="shared" si="0"/>
        <v>15</v>
      </c>
      <c r="C12" s="164">
        <v>8</v>
      </c>
      <c r="D12" s="164">
        <v>2</v>
      </c>
      <c r="E12" s="164">
        <v>1</v>
      </c>
      <c r="F12" s="164">
        <v>1</v>
      </c>
      <c r="G12" s="164">
        <v>1</v>
      </c>
      <c r="H12" s="164">
        <v>2</v>
      </c>
      <c r="I12" s="164">
        <v>0</v>
      </c>
      <c r="J12" s="164">
        <v>0</v>
      </c>
      <c r="K12" s="164">
        <v>0</v>
      </c>
      <c r="L12" s="164">
        <v>0</v>
      </c>
      <c r="M12" s="165">
        <v>0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</row>
    <row r="13" spans="1:231" s="132" customFormat="1" ht="27.95" customHeight="1" x14ac:dyDescent="0.25">
      <c r="A13" s="160" t="s">
        <v>239</v>
      </c>
      <c r="B13" s="161">
        <f t="shared" si="0"/>
        <v>848</v>
      </c>
      <c r="C13" s="164">
        <v>281</v>
      </c>
      <c r="D13" s="164">
        <v>168</v>
      </c>
      <c r="E13" s="164">
        <v>110</v>
      </c>
      <c r="F13" s="164">
        <v>85</v>
      </c>
      <c r="G13" s="164">
        <v>52</v>
      </c>
      <c r="H13" s="164">
        <v>101</v>
      </c>
      <c r="I13" s="164">
        <v>38</v>
      </c>
      <c r="J13" s="164">
        <v>9</v>
      </c>
      <c r="K13" s="164">
        <v>3</v>
      </c>
      <c r="L13" s="164">
        <v>0</v>
      </c>
      <c r="M13" s="165">
        <v>1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</row>
    <row r="14" spans="1:231" s="132" customFormat="1" ht="27.95" customHeight="1" x14ac:dyDescent="0.25">
      <c r="A14" s="160" t="s">
        <v>241</v>
      </c>
      <c r="B14" s="161">
        <f t="shared" si="0"/>
        <v>215</v>
      </c>
      <c r="C14" s="164">
        <v>75</v>
      </c>
      <c r="D14" s="164">
        <v>40</v>
      </c>
      <c r="E14" s="164">
        <v>19</v>
      </c>
      <c r="F14" s="164">
        <v>11</v>
      </c>
      <c r="G14" s="164">
        <v>14</v>
      </c>
      <c r="H14" s="164">
        <v>33</v>
      </c>
      <c r="I14" s="164">
        <v>16</v>
      </c>
      <c r="J14" s="164">
        <v>5</v>
      </c>
      <c r="K14" s="164">
        <v>2</v>
      </c>
      <c r="L14" s="164">
        <v>0</v>
      </c>
      <c r="M14" s="165">
        <v>0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</row>
    <row r="15" spans="1:231" s="132" customFormat="1" ht="27.95" customHeight="1" x14ac:dyDescent="0.25">
      <c r="A15" s="160" t="s">
        <v>252</v>
      </c>
      <c r="B15" s="161">
        <f t="shared" si="0"/>
        <v>1016</v>
      </c>
      <c r="C15" s="164">
        <v>390</v>
      </c>
      <c r="D15" s="164">
        <v>192</v>
      </c>
      <c r="E15" s="164">
        <v>131</v>
      </c>
      <c r="F15" s="164">
        <v>61</v>
      </c>
      <c r="G15" s="164">
        <v>53</v>
      </c>
      <c r="H15" s="164">
        <v>119</v>
      </c>
      <c r="I15" s="164">
        <v>51</v>
      </c>
      <c r="J15" s="164">
        <v>10</v>
      </c>
      <c r="K15" s="164">
        <v>3</v>
      </c>
      <c r="L15" s="164">
        <v>3</v>
      </c>
      <c r="M15" s="165">
        <v>3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</row>
    <row r="16" spans="1:231" s="132" customFormat="1" ht="27.95" customHeight="1" x14ac:dyDescent="0.25">
      <c r="A16" s="160" t="s">
        <v>246</v>
      </c>
      <c r="B16" s="161">
        <f t="shared" si="0"/>
        <v>482</v>
      </c>
      <c r="C16" s="164">
        <v>225</v>
      </c>
      <c r="D16" s="164">
        <v>80</v>
      </c>
      <c r="E16" s="164">
        <v>42</v>
      </c>
      <c r="F16" s="164">
        <v>32</v>
      </c>
      <c r="G16" s="164">
        <v>18</v>
      </c>
      <c r="H16" s="164">
        <v>53</v>
      </c>
      <c r="I16" s="164">
        <v>24</v>
      </c>
      <c r="J16" s="164">
        <v>7</v>
      </c>
      <c r="K16" s="164">
        <v>1</v>
      </c>
      <c r="L16" s="164">
        <v>0</v>
      </c>
      <c r="M16" s="165">
        <v>0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</row>
    <row r="17" spans="1:231" s="132" customFormat="1" ht="27.95" customHeight="1" x14ac:dyDescent="0.25">
      <c r="A17" s="160" t="s">
        <v>253</v>
      </c>
      <c r="B17" s="161">
        <f t="shared" si="0"/>
        <v>942</v>
      </c>
      <c r="C17" s="164">
        <v>389</v>
      </c>
      <c r="D17" s="164">
        <v>190</v>
      </c>
      <c r="E17" s="164">
        <v>98</v>
      </c>
      <c r="F17" s="164">
        <v>60</v>
      </c>
      <c r="G17" s="164">
        <v>35</v>
      </c>
      <c r="H17" s="164">
        <v>85</v>
      </c>
      <c r="I17" s="164">
        <v>66</v>
      </c>
      <c r="J17" s="164">
        <v>13</v>
      </c>
      <c r="K17" s="164">
        <v>5</v>
      </c>
      <c r="L17" s="164">
        <v>0</v>
      </c>
      <c r="M17" s="165">
        <v>1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</row>
    <row r="18" spans="1:231" s="132" customFormat="1" ht="27.95" customHeight="1" x14ac:dyDescent="0.25">
      <c r="A18" s="160" t="s">
        <v>251</v>
      </c>
      <c r="B18" s="161">
        <f t="shared" si="0"/>
        <v>1801</v>
      </c>
      <c r="C18" s="164">
        <v>609</v>
      </c>
      <c r="D18" s="164">
        <v>370</v>
      </c>
      <c r="E18" s="164">
        <v>217</v>
      </c>
      <c r="F18" s="164">
        <v>158</v>
      </c>
      <c r="G18" s="164">
        <v>96</v>
      </c>
      <c r="H18" s="164">
        <v>229</v>
      </c>
      <c r="I18" s="164">
        <v>89</v>
      </c>
      <c r="J18" s="164">
        <v>26</v>
      </c>
      <c r="K18" s="164">
        <v>4</v>
      </c>
      <c r="L18" s="164">
        <v>2</v>
      </c>
      <c r="M18" s="165">
        <v>1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</row>
    <row r="19" spans="1:231" s="132" customFormat="1" ht="27.95" customHeight="1" x14ac:dyDescent="0.25">
      <c r="A19" s="160" t="s">
        <v>242</v>
      </c>
      <c r="B19" s="161">
        <f>SUM(C19:M19)</f>
        <v>1317</v>
      </c>
      <c r="C19" s="164">
        <v>406</v>
      </c>
      <c r="D19" s="164">
        <v>260</v>
      </c>
      <c r="E19" s="164">
        <v>166</v>
      </c>
      <c r="F19" s="164">
        <v>125</v>
      </c>
      <c r="G19" s="164">
        <v>80</v>
      </c>
      <c r="H19" s="164">
        <v>168</v>
      </c>
      <c r="I19" s="164">
        <v>84</v>
      </c>
      <c r="J19" s="164">
        <v>20</v>
      </c>
      <c r="K19" s="164">
        <v>3</v>
      </c>
      <c r="L19" s="164">
        <v>2</v>
      </c>
      <c r="M19" s="165">
        <v>3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</row>
    <row r="20" spans="1:231" s="132" customFormat="1" ht="27.95" customHeight="1" thickBot="1" x14ac:dyDescent="0.3">
      <c r="A20" s="166" t="s">
        <v>247</v>
      </c>
      <c r="B20" s="167">
        <f t="shared" si="0"/>
        <v>312</v>
      </c>
      <c r="C20" s="168">
        <v>121</v>
      </c>
      <c r="D20" s="168">
        <v>71</v>
      </c>
      <c r="E20" s="168">
        <v>32</v>
      </c>
      <c r="F20" s="168">
        <v>37</v>
      </c>
      <c r="G20" s="168">
        <v>16</v>
      </c>
      <c r="H20" s="168">
        <v>22</v>
      </c>
      <c r="I20" s="168">
        <v>10</v>
      </c>
      <c r="J20" s="168">
        <v>3</v>
      </c>
      <c r="K20" s="168">
        <v>0</v>
      </c>
      <c r="L20" s="168">
        <v>0</v>
      </c>
      <c r="M20" s="169">
        <v>0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</row>
    <row r="21" spans="1:231" s="132" customFormat="1" ht="39.950000000000003" customHeight="1" x14ac:dyDescent="0.25">
      <c r="A21" s="499"/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</row>
    <row r="22" spans="1:231" s="132" customFormat="1" ht="39.950000000000003" customHeight="1" x14ac:dyDescent="0.2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</row>
    <row r="23" spans="1:231" s="132" customFormat="1" ht="39.950000000000003" customHeight="1" thickBot="1" x14ac:dyDescent="0.3">
      <c r="A23" s="496" t="s">
        <v>18</v>
      </c>
      <c r="B23" s="496"/>
      <c r="C23" s="496"/>
      <c r="D23" s="496"/>
      <c r="E23" s="171"/>
      <c r="F23" s="171"/>
      <c r="G23" s="171"/>
      <c r="H23" s="171"/>
      <c r="I23" s="171"/>
      <c r="J23" s="171"/>
      <c r="K23" s="171"/>
      <c r="L23" s="497" t="s">
        <v>127</v>
      </c>
      <c r="M23" s="497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</row>
    <row r="24" spans="1:231" s="132" customFormat="1" ht="30" customHeight="1" thickBot="1" x14ac:dyDescent="0.3">
      <c r="A24" s="153" t="s">
        <v>216</v>
      </c>
      <c r="B24" s="154" t="s">
        <v>234</v>
      </c>
      <c r="C24" s="155" t="s">
        <v>190</v>
      </c>
      <c r="D24" s="154" t="s">
        <v>72</v>
      </c>
      <c r="E24" s="154" t="s">
        <v>89</v>
      </c>
      <c r="F24" s="154" t="s">
        <v>93</v>
      </c>
      <c r="G24" s="154" t="s">
        <v>78</v>
      </c>
      <c r="H24" s="154" t="s">
        <v>77</v>
      </c>
      <c r="I24" s="154" t="s">
        <v>80</v>
      </c>
      <c r="J24" s="154" t="s">
        <v>90</v>
      </c>
      <c r="K24" s="154" t="s">
        <v>91</v>
      </c>
      <c r="L24" s="154" t="s">
        <v>92</v>
      </c>
      <c r="M24" s="156" t="s">
        <v>94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</row>
    <row r="25" spans="1:231" s="132" customFormat="1" ht="30" customHeight="1" thickTop="1" x14ac:dyDescent="0.25">
      <c r="A25" s="157" t="s">
        <v>235</v>
      </c>
      <c r="B25" s="158">
        <f t="shared" ref="B25:B40" si="2">SUM(C25:M25)</f>
        <v>407771</v>
      </c>
      <c r="C25" s="158">
        <f t="shared" ref="C25:M25" si="3">SUM(C26:C40)</f>
        <v>19839</v>
      </c>
      <c r="D25" s="158">
        <f t="shared" si="3"/>
        <v>32778</v>
      </c>
      <c r="E25" s="158">
        <f t="shared" si="3"/>
        <v>33370</v>
      </c>
      <c r="F25" s="158">
        <f t="shared" si="3"/>
        <v>32618</v>
      </c>
      <c r="G25" s="158">
        <f t="shared" si="3"/>
        <v>29616</v>
      </c>
      <c r="H25" s="158">
        <f t="shared" si="3"/>
        <v>96533</v>
      </c>
      <c r="I25" s="158">
        <f t="shared" si="3"/>
        <v>86029</v>
      </c>
      <c r="J25" s="158">
        <f t="shared" si="3"/>
        <v>39504</v>
      </c>
      <c r="K25" s="158">
        <f t="shared" si="3"/>
        <v>13643</v>
      </c>
      <c r="L25" s="158">
        <f t="shared" si="3"/>
        <v>4669</v>
      </c>
      <c r="M25" s="159">
        <f t="shared" si="3"/>
        <v>19172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</row>
    <row r="26" spans="1:231" s="132" customFormat="1" ht="27.95" customHeight="1" x14ac:dyDescent="0.25">
      <c r="A26" s="160" t="s">
        <v>256</v>
      </c>
      <c r="B26" s="161">
        <f t="shared" si="2"/>
        <v>23391</v>
      </c>
      <c r="C26" s="162">
        <v>506</v>
      </c>
      <c r="D26" s="162">
        <v>972</v>
      </c>
      <c r="E26" s="162">
        <v>793</v>
      </c>
      <c r="F26" s="162">
        <v>1274</v>
      </c>
      <c r="G26" s="162">
        <v>877</v>
      </c>
      <c r="H26" s="162">
        <v>5320</v>
      </c>
      <c r="I26" s="162">
        <v>5452</v>
      </c>
      <c r="J26" s="162">
        <v>4591</v>
      </c>
      <c r="K26" s="162">
        <v>2596</v>
      </c>
      <c r="L26" s="162">
        <v>400</v>
      </c>
      <c r="M26" s="163">
        <v>610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</row>
    <row r="27" spans="1:231" s="132" customFormat="1" ht="27.95" customHeight="1" x14ac:dyDescent="0.25">
      <c r="A27" s="160" t="s">
        <v>244</v>
      </c>
      <c r="B27" s="161">
        <f t="shared" si="2"/>
        <v>48545</v>
      </c>
      <c r="C27" s="164">
        <v>3105</v>
      </c>
      <c r="D27" s="164">
        <v>5112</v>
      </c>
      <c r="E27" s="164">
        <v>4946</v>
      </c>
      <c r="F27" s="164">
        <v>4395</v>
      </c>
      <c r="G27" s="164">
        <v>4944</v>
      </c>
      <c r="H27" s="164">
        <v>13490</v>
      </c>
      <c r="I27" s="164">
        <v>8167</v>
      </c>
      <c r="J27" s="164">
        <v>2711</v>
      </c>
      <c r="K27" s="162">
        <v>1084</v>
      </c>
      <c r="L27" s="162">
        <v>0</v>
      </c>
      <c r="M27" s="163">
        <v>591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</row>
    <row r="28" spans="1:231" s="132" customFormat="1" ht="27.95" customHeight="1" x14ac:dyDescent="0.25">
      <c r="A28" s="160" t="s">
        <v>257</v>
      </c>
      <c r="B28" s="161">
        <f t="shared" si="2"/>
        <v>29082</v>
      </c>
      <c r="C28" s="164">
        <v>1111</v>
      </c>
      <c r="D28" s="164">
        <v>1772</v>
      </c>
      <c r="E28" s="164">
        <v>2532</v>
      </c>
      <c r="F28" s="164">
        <v>1837</v>
      </c>
      <c r="G28" s="164">
        <v>1639</v>
      </c>
      <c r="H28" s="164">
        <v>5369</v>
      </c>
      <c r="I28" s="164">
        <v>6439</v>
      </c>
      <c r="J28" s="164">
        <v>3240</v>
      </c>
      <c r="K28" s="164">
        <v>997</v>
      </c>
      <c r="L28" s="164">
        <v>899</v>
      </c>
      <c r="M28" s="165">
        <v>3247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</row>
    <row r="29" spans="1:231" s="132" customFormat="1" ht="27.95" customHeight="1" x14ac:dyDescent="0.25">
      <c r="A29" s="160" t="s">
        <v>249</v>
      </c>
      <c r="B29" s="161">
        <f t="shared" si="2"/>
        <v>17406</v>
      </c>
      <c r="C29" s="164">
        <v>438</v>
      </c>
      <c r="D29" s="164">
        <v>1004</v>
      </c>
      <c r="E29" s="164">
        <v>1379</v>
      </c>
      <c r="F29" s="164">
        <v>1228</v>
      </c>
      <c r="G29" s="164">
        <v>1545</v>
      </c>
      <c r="H29" s="164">
        <v>4233</v>
      </c>
      <c r="I29" s="164">
        <v>3463</v>
      </c>
      <c r="J29" s="164">
        <v>2285</v>
      </c>
      <c r="K29" s="164">
        <v>333</v>
      </c>
      <c r="L29" s="164">
        <v>0</v>
      </c>
      <c r="M29" s="165">
        <v>1498</v>
      </c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</row>
    <row r="30" spans="1:231" s="132" customFormat="1" ht="27.95" customHeight="1" x14ac:dyDescent="0.25">
      <c r="A30" s="160" t="s">
        <v>254</v>
      </c>
      <c r="B30" s="161">
        <f t="shared" si="2"/>
        <v>31707</v>
      </c>
      <c r="C30" s="164">
        <v>1697</v>
      </c>
      <c r="D30" s="164">
        <v>2963</v>
      </c>
      <c r="E30" s="164">
        <v>2779</v>
      </c>
      <c r="F30" s="164">
        <v>2660</v>
      </c>
      <c r="G30" s="164">
        <v>2434</v>
      </c>
      <c r="H30" s="164">
        <v>5772</v>
      </c>
      <c r="I30" s="164">
        <v>5952</v>
      </c>
      <c r="J30" s="164">
        <v>931</v>
      </c>
      <c r="K30" s="164">
        <v>959</v>
      </c>
      <c r="L30" s="164">
        <v>0</v>
      </c>
      <c r="M30" s="165">
        <v>5560</v>
      </c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</row>
    <row r="31" spans="1:231" s="132" customFormat="1" ht="27.95" customHeight="1" x14ac:dyDescent="0.25">
      <c r="A31" s="160" t="s">
        <v>245</v>
      </c>
      <c r="B31" s="161">
        <f t="shared" si="2"/>
        <v>25498</v>
      </c>
      <c r="C31" s="164">
        <v>1302</v>
      </c>
      <c r="D31" s="164">
        <v>1765</v>
      </c>
      <c r="E31" s="164">
        <v>1219</v>
      </c>
      <c r="F31" s="164">
        <v>1765</v>
      </c>
      <c r="G31" s="164">
        <v>2150</v>
      </c>
      <c r="H31" s="164">
        <v>5389</v>
      </c>
      <c r="I31" s="164">
        <v>5923</v>
      </c>
      <c r="J31" s="164">
        <v>3819</v>
      </c>
      <c r="K31" s="164">
        <v>619</v>
      </c>
      <c r="L31" s="164">
        <v>410</v>
      </c>
      <c r="M31" s="165">
        <v>1137</v>
      </c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</row>
    <row r="32" spans="1:231" s="132" customFormat="1" ht="27.95" customHeight="1" x14ac:dyDescent="0.25">
      <c r="A32" s="160" t="s">
        <v>255</v>
      </c>
      <c r="B32" s="161">
        <f t="shared" si="2"/>
        <v>304</v>
      </c>
      <c r="C32" s="164">
        <v>39</v>
      </c>
      <c r="D32" s="164">
        <v>26</v>
      </c>
      <c r="E32" s="164">
        <v>26</v>
      </c>
      <c r="F32" s="164">
        <v>35</v>
      </c>
      <c r="G32" s="164">
        <v>40</v>
      </c>
      <c r="H32" s="164">
        <v>138</v>
      </c>
      <c r="I32" s="164">
        <v>0</v>
      </c>
      <c r="J32" s="164">
        <v>0</v>
      </c>
      <c r="K32" s="164">
        <v>0</v>
      </c>
      <c r="L32" s="164">
        <v>0</v>
      </c>
      <c r="M32" s="165">
        <v>0</v>
      </c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</row>
    <row r="33" spans="1:231" s="132" customFormat="1" ht="27.95" customHeight="1" x14ac:dyDescent="0.25">
      <c r="A33" s="160" t="s">
        <v>239</v>
      </c>
      <c r="B33" s="161">
        <f t="shared" si="2"/>
        <v>27451</v>
      </c>
      <c r="C33" s="164">
        <v>1281</v>
      </c>
      <c r="D33" s="164">
        <v>2366</v>
      </c>
      <c r="E33" s="164">
        <v>2680</v>
      </c>
      <c r="F33" s="164">
        <v>2876</v>
      </c>
      <c r="G33" s="164">
        <v>2256</v>
      </c>
      <c r="H33" s="164">
        <v>7175</v>
      </c>
      <c r="I33" s="164">
        <v>5077</v>
      </c>
      <c r="J33" s="164">
        <v>2037</v>
      </c>
      <c r="K33" s="164">
        <v>1108</v>
      </c>
      <c r="L33" s="164">
        <v>0</v>
      </c>
      <c r="M33" s="165">
        <v>595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</row>
    <row r="34" spans="1:231" s="132" customFormat="1" ht="27.95" customHeight="1" x14ac:dyDescent="0.25">
      <c r="A34" s="160" t="s">
        <v>241</v>
      </c>
      <c r="B34" s="161">
        <f t="shared" si="2"/>
        <v>8655</v>
      </c>
      <c r="C34" s="164">
        <v>304</v>
      </c>
      <c r="D34" s="164">
        <v>555</v>
      </c>
      <c r="E34" s="164">
        <v>446</v>
      </c>
      <c r="F34" s="164">
        <v>365</v>
      </c>
      <c r="G34" s="164">
        <v>610</v>
      </c>
      <c r="H34" s="164">
        <v>2360</v>
      </c>
      <c r="I34" s="164">
        <v>2149</v>
      </c>
      <c r="J34" s="164">
        <v>1144</v>
      </c>
      <c r="K34" s="164">
        <v>722</v>
      </c>
      <c r="L34" s="164">
        <v>0</v>
      </c>
      <c r="M34" s="165">
        <v>0</v>
      </c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</row>
    <row r="35" spans="1:231" s="132" customFormat="1" ht="27.95" customHeight="1" x14ac:dyDescent="0.25">
      <c r="A35" s="160" t="s">
        <v>252</v>
      </c>
      <c r="B35" s="161">
        <f t="shared" si="2"/>
        <v>33845</v>
      </c>
      <c r="C35" s="164">
        <v>1853</v>
      </c>
      <c r="D35" s="164">
        <v>2667</v>
      </c>
      <c r="E35" s="164">
        <v>3198</v>
      </c>
      <c r="F35" s="164">
        <v>2092</v>
      </c>
      <c r="G35" s="164">
        <v>2335</v>
      </c>
      <c r="H35" s="164">
        <v>8092</v>
      </c>
      <c r="I35" s="164">
        <v>6980</v>
      </c>
      <c r="J35" s="164">
        <v>2479</v>
      </c>
      <c r="K35" s="164">
        <v>981</v>
      </c>
      <c r="L35" s="164">
        <v>1225</v>
      </c>
      <c r="M35" s="165">
        <v>1943</v>
      </c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</row>
    <row r="36" spans="1:231" s="132" customFormat="1" ht="27.95" customHeight="1" x14ac:dyDescent="0.25">
      <c r="A36" s="160" t="s">
        <v>246</v>
      </c>
      <c r="B36" s="161">
        <f t="shared" si="2"/>
        <v>13949</v>
      </c>
      <c r="C36" s="164">
        <v>973</v>
      </c>
      <c r="D36" s="164">
        <v>1087</v>
      </c>
      <c r="E36" s="164">
        <v>1012</v>
      </c>
      <c r="F36" s="164">
        <v>1089</v>
      </c>
      <c r="G36" s="164">
        <v>774</v>
      </c>
      <c r="H36" s="164">
        <v>3844</v>
      </c>
      <c r="I36" s="164">
        <v>3191</v>
      </c>
      <c r="J36" s="164">
        <v>1654</v>
      </c>
      <c r="K36" s="164">
        <v>325</v>
      </c>
      <c r="L36" s="164">
        <v>0</v>
      </c>
      <c r="M36" s="165">
        <v>0</v>
      </c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</row>
    <row r="37" spans="1:231" s="132" customFormat="1" ht="27.95" customHeight="1" x14ac:dyDescent="0.25">
      <c r="A37" s="160" t="s">
        <v>253</v>
      </c>
      <c r="B37" s="161">
        <f t="shared" si="2"/>
        <v>30519</v>
      </c>
      <c r="C37" s="164">
        <v>1763</v>
      </c>
      <c r="D37" s="164">
        <v>2690</v>
      </c>
      <c r="E37" s="164">
        <v>2308</v>
      </c>
      <c r="F37" s="164">
        <v>2075</v>
      </c>
      <c r="G37" s="164">
        <v>1558</v>
      </c>
      <c r="H37" s="164">
        <v>5957</v>
      </c>
      <c r="I37" s="164">
        <v>9086</v>
      </c>
      <c r="J37" s="164">
        <v>2974</v>
      </c>
      <c r="K37" s="164">
        <v>1603</v>
      </c>
      <c r="L37" s="164">
        <v>0</v>
      </c>
      <c r="M37" s="165">
        <v>505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</row>
    <row r="38" spans="1:231" s="132" customFormat="1" ht="27.95" customHeight="1" x14ac:dyDescent="0.25">
      <c r="A38" s="160" t="s">
        <v>251</v>
      </c>
      <c r="B38" s="161">
        <f t="shared" si="2"/>
        <v>60282</v>
      </c>
      <c r="C38" s="164">
        <v>3060</v>
      </c>
      <c r="D38" s="164">
        <v>5176</v>
      </c>
      <c r="E38" s="164">
        <v>5230</v>
      </c>
      <c r="F38" s="164">
        <v>5416</v>
      </c>
      <c r="G38" s="164">
        <v>4210</v>
      </c>
      <c r="H38" s="164">
        <v>16108</v>
      </c>
      <c r="I38" s="164">
        <v>11843</v>
      </c>
      <c r="J38" s="164">
        <v>6265</v>
      </c>
      <c r="K38" s="164">
        <v>1296</v>
      </c>
      <c r="L38" s="164">
        <v>829</v>
      </c>
      <c r="M38" s="165">
        <v>849</v>
      </c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</row>
    <row r="39" spans="1:231" s="132" customFormat="1" ht="27.95" customHeight="1" x14ac:dyDescent="0.25">
      <c r="A39" s="160" t="s">
        <v>242</v>
      </c>
      <c r="B39" s="161">
        <f t="shared" si="2"/>
        <v>49273</v>
      </c>
      <c r="C39" s="164">
        <v>1904</v>
      </c>
      <c r="D39" s="164">
        <v>3655</v>
      </c>
      <c r="E39" s="164">
        <v>4065</v>
      </c>
      <c r="F39" s="164">
        <v>4240</v>
      </c>
      <c r="G39" s="164">
        <v>3532</v>
      </c>
      <c r="H39" s="164">
        <v>11810</v>
      </c>
      <c r="I39" s="164">
        <v>10886</v>
      </c>
      <c r="J39" s="164">
        <v>4618</v>
      </c>
      <c r="K39" s="164">
        <v>1020</v>
      </c>
      <c r="L39" s="164">
        <v>906</v>
      </c>
      <c r="M39" s="165">
        <v>2637</v>
      </c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</row>
    <row r="40" spans="1:231" s="132" customFormat="1" ht="27.95" customHeight="1" thickBot="1" x14ac:dyDescent="0.3">
      <c r="A40" s="172" t="s">
        <v>247</v>
      </c>
      <c r="B40" s="167">
        <f t="shared" si="2"/>
        <v>7864</v>
      </c>
      <c r="C40" s="168">
        <v>503</v>
      </c>
      <c r="D40" s="168">
        <v>968</v>
      </c>
      <c r="E40" s="168">
        <v>757</v>
      </c>
      <c r="F40" s="168">
        <v>1271</v>
      </c>
      <c r="G40" s="168">
        <v>712</v>
      </c>
      <c r="H40" s="168">
        <v>1476</v>
      </c>
      <c r="I40" s="168">
        <v>1421</v>
      </c>
      <c r="J40" s="168">
        <v>756</v>
      </c>
      <c r="K40" s="168">
        <v>0</v>
      </c>
      <c r="L40" s="168">
        <v>0</v>
      </c>
      <c r="M40" s="169">
        <v>0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</row>
    <row r="41" spans="1:231" s="132" customFormat="1" ht="39.950000000000003" customHeight="1" x14ac:dyDescent="0.2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</row>
    <row r="42" spans="1:231" s="132" customFormat="1" ht="39.950000000000003" customHeight="1" x14ac:dyDescent="0.2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</row>
    <row r="43" spans="1:231" s="132" customFormat="1" ht="39.950000000000003" customHeight="1" thickBot="1" x14ac:dyDescent="0.3">
      <c r="A43" s="496" t="s">
        <v>6</v>
      </c>
      <c r="B43" s="496"/>
      <c r="C43" s="496"/>
      <c r="D43" s="496"/>
      <c r="E43" s="173"/>
      <c r="F43" s="171"/>
      <c r="G43" s="171"/>
      <c r="H43" s="171"/>
      <c r="I43" s="171"/>
      <c r="J43" s="171"/>
      <c r="K43" s="171"/>
      <c r="L43" s="497" t="s">
        <v>127</v>
      </c>
      <c r="M43" s="497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</row>
    <row r="44" spans="1:231" s="132" customFormat="1" ht="27.95" customHeight="1" x14ac:dyDescent="0.25">
      <c r="A44" s="502" t="s">
        <v>216</v>
      </c>
      <c r="B44" s="500" t="s">
        <v>95</v>
      </c>
      <c r="C44" s="500"/>
      <c r="D44" s="500"/>
      <c r="E44" s="500" t="s">
        <v>98</v>
      </c>
      <c r="F44" s="500"/>
      <c r="G44" s="500"/>
      <c r="H44" s="500" t="s">
        <v>53</v>
      </c>
      <c r="I44" s="500"/>
      <c r="J44" s="500"/>
      <c r="K44" s="500" t="s">
        <v>104</v>
      </c>
      <c r="L44" s="500"/>
      <c r="M44" s="50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</row>
    <row r="45" spans="1:231" s="132" customFormat="1" ht="27.95" customHeight="1" thickBot="1" x14ac:dyDescent="0.3">
      <c r="A45" s="503"/>
      <c r="B45" s="174" t="s">
        <v>232</v>
      </c>
      <c r="C45" s="174" t="s">
        <v>233</v>
      </c>
      <c r="D45" s="174" t="s">
        <v>235</v>
      </c>
      <c r="E45" s="174" t="s">
        <v>232</v>
      </c>
      <c r="F45" s="174" t="s">
        <v>233</v>
      </c>
      <c r="G45" s="174" t="s">
        <v>235</v>
      </c>
      <c r="H45" s="174" t="s">
        <v>232</v>
      </c>
      <c r="I45" s="174" t="s">
        <v>233</v>
      </c>
      <c r="J45" s="174" t="s">
        <v>235</v>
      </c>
      <c r="K45" s="174" t="s">
        <v>232</v>
      </c>
      <c r="L45" s="174" t="s">
        <v>233</v>
      </c>
      <c r="M45" s="175" t="s">
        <v>235</v>
      </c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</row>
    <row r="46" spans="1:231" s="132" customFormat="1" ht="27.95" customHeight="1" thickTop="1" x14ac:dyDescent="0.25">
      <c r="A46" s="157" t="s">
        <v>235</v>
      </c>
      <c r="B46" s="158">
        <f>SUM(B47:B61)</f>
        <v>276890</v>
      </c>
      <c r="C46" s="158">
        <f>SUM(C47:C61)</f>
        <v>130881</v>
      </c>
      <c r="D46" s="158">
        <f>SUM(D47:D61)</f>
        <v>407771</v>
      </c>
      <c r="E46" s="158">
        <f>SUM(E47:E61)</f>
        <v>60590</v>
      </c>
      <c r="F46" s="158">
        <f>SUM(F47:F61)</f>
        <v>52454</v>
      </c>
      <c r="G46" s="158">
        <f t="shared" ref="G46:G60" si="4">SUM(E46:F46)</f>
        <v>113044</v>
      </c>
      <c r="H46" s="158">
        <f>SUM(H47:H61)</f>
        <v>70135</v>
      </c>
      <c r="I46" s="158">
        <f>SUM(I47:I61)</f>
        <v>47550</v>
      </c>
      <c r="J46" s="158">
        <f t="shared" ref="J46:J60" si="5">SUM(H46:I46)</f>
        <v>117685</v>
      </c>
      <c r="K46" s="158">
        <f>SUM(K47:K61)</f>
        <v>146165</v>
      </c>
      <c r="L46" s="158">
        <f>SUM(L47:L61)</f>
        <v>30877</v>
      </c>
      <c r="M46" s="159">
        <f t="shared" ref="M46:M61" si="6">SUM(K46:L46)</f>
        <v>177042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</row>
    <row r="47" spans="1:231" s="132" customFormat="1" ht="27.95" customHeight="1" x14ac:dyDescent="0.25">
      <c r="A47" s="160" t="s">
        <v>256</v>
      </c>
      <c r="B47" s="176">
        <f t="shared" ref="B47:B61" si="7">SUM(E47,H47,K47)</f>
        <v>15107</v>
      </c>
      <c r="C47" s="176">
        <f t="shared" ref="C47:C61" si="8">SUM(F47,I47,L47)</f>
        <v>8284</v>
      </c>
      <c r="D47" s="176">
        <f t="shared" ref="D47:D61" si="9">SUM(B47:C47)</f>
        <v>23391</v>
      </c>
      <c r="E47" s="164">
        <v>3374</v>
      </c>
      <c r="F47" s="164">
        <v>3937</v>
      </c>
      <c r="G47" s="176">
        <f t="shared" si="4"/>
        <v>7311</v>
      </c>
      <c r="H47" s="164">
        <v>3062</v>
      </c>
      <c r="I47" s="164">
        <v>2948</v>
      </c>
      <c r="J47" s="176">
        <f t="shared" si="5"/>
        <v>6010</v>
      </c>
      <c r="K47" s="164">
        <v>8671</v>
      </c>
      <c r="L47" s="164">
        <v>1399</v>
      </c>
      <c r="M47" s="177">
        <f t="shared" si="6"/>
        <v>10070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</row>
    <row r="48" spans="1:231" s="132" customFormat="1" ht="27.95" customHeight="1" x14ac:dyDescent="0.25">
      <c r="A48" s="160" t="s">
        <v>244</v>
      </c>
      <c r="B48" s="176">
        <f t="shared" si="7"/>
        <v>35821</v>
      </c>
      <c r="C48" s="176">
        <f t="shared" si="8"/>
        <v>12724</v>
      </c>
      <c r="D48" s="176">
        <f t="shared" si="9"/>
        <v>48545</v>
      </c>
      <c r="E48" s="164">
        <v>7467</v>
      </c>
      <c r="F48" s="164">
        <v>6030</v>
      </c>
      <c r="G48" s="176">
        <f t="shared" si="4"/>
        <v>13497</v>
      </c>
      <c r="H48" s="164">
        <v>8931</v>
      </c>
      <c r="I48" s="164">
        <v>4234</v>
      </c>
      <c r="J48" s="176">
        <f t="shared" si="5"/>
        <v>13165</v>
      </c>
      <c r="K48" s="164">
        <v>19423</v>
      </c>
      <c r="L48" s="164">
        <v>2460</v>
      </c>
      <c r="M48" s="177">
        <f t="shared" si="6"/>
        <v>21883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</row>
    <row r="49" spans="1:231" s="132" customFormat="1" ht="27.95" customHeight="1" x14ac:dyDescent="0.25">
      <c r="A49" s="160" t="s">
        <v>257</v>
      </c>
      <c r="B49" s="176">
        <f t="shared" si="7"/>
        <v>20855</v>
      </c>
      <c r="C49" s="176">
        <f t="shared" si="8"/>
        <v>8227</v>
      </c>
      <c r="D49" s="176">
        <f t="shared" si="9"/>
        <v>29082</v>
      </c>
      <c r="E49" s="164">
        <v>4362</v>
      </c>
      <c r="F49" s="164">
        <v>3951</v>
      </c>
      <c r="G49" s="176">
        <f t="shared" si="4"/>
        <v>8313</v>
      </c>
      <c r="H49" s="164">
        <v>4459</v>
      </c>
      <c r="I49" s="164">
        <v>2610</v>
      </c>
      <c r="J49" s="176">
        <f t="shared" si="5"/>
        <v>7069</v>
      </c>
      <c r="K49" s="164">
        <v>12034</v>
      </c>
      <c r="L49" s="164">
        <v>1666</v>
      </c>
      <c r="M49" s="177">
        <f t="shared" si="6"/>
        <v>13700</v>
      </c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</row>
    <row r="50" spans="1:231" s="132" customFormat="1" ht="27.95" customHeight="1" x14ac:dyDescent="0.25">
      <c r="A50" s="160" t="s">
        <v>249</v>
      </c>
      <c r="B50" s="176">
        <f t="shared" si="7"/>
        <v>11946</v>
      </c>
      <c r="C50" s="176">
        <f t="shared" si="8"/>
        <v>5460</v>
      </c>
      <c r="D50" s="176">
        <f t="shared" si="9"/>
        <v>17406</v>
      </c>
      <c r="E50" s="164">
        <v>2768</v>
      </c>
      <c r="F50" s="164">
        <v>2109</v>
      </c>
      <c r="G50" s="176">
        <f t="shared" si="4"/>
        <v>4877</v>
      </c>
      <c r="H50" s="164">
        <v>2433</v>
      </c>
      <c r="I50" s="164">
        <v>2052</v>
      </c>
      <c r="J50" s="176">
        <f t="shared" si="5"/>
        <v>4485</v>
      </c>
      <c r="K50" s="164">
        <v>6745</v>
      </c>
      <c r="L50" s="164">
        <v>1299</v>
      </c>
      <c r="M50" s="177">
        <f t="shared" si="6"/>
        <v>8044</v>
      </c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</row>
    <row r="51" spans="1:231" s="132" customFormat="1" ht="27.95" customHeight="1" x14ac:dyDescent="0.25">
      <c r="A51" s="160" t="s">
        <v>254</v>
      </c>
      <c r="B51" s="176">
        <f t="shared" si="7"/>
        <v>20542</v>
      </c>
      <c r="C51" s="176">
        <f t="shared" si="8"/>
        <v>11165</v>
      </c>
      <c r="D51" s="176">
        <f t="shared" si="9"/>
        <v>31707</v>
      </c>
      <c r="E51" s="164">
        <v>4167</v>
      </c>
      <c r="F51" s="164">
        <v>4484</v>
      </c>
      <c r="G51" s="176">
        <f t="shared" si="4"/>
        <v>8651</v>
      </c>
      <c r="H51" s="164">
        <v>4636</v>
      </c>
      <c r="I51" s="164">
        <v>4329</v>
      </c>
      <c r="J51" s="176">
        <f t="shared" si="5"/>
        <v>8965</v>
      </c>
      <c r="K51" s="164">
        <v>11739</v>
      </c>
      <c r="L51" s="164">
        <v>2352</v>
      </c>
      <c r="M51" s="177">
        <f t="shared" si="6"/>
        <v>14091</v>
      </c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</row>
    <row r="52" spans="1:231" s="132" customFormat="1" ht="27.95" customHeight="1" x14ac:dyDescent="0.25">
      <c r="A52" s="160" t="s">
        <v>245</v>
      </c>
      <c r="B52" s="176">
        <f t="shared" si="7"/>
        <v>17474</v>
      </c>
      <c r="C52" s="176">
        <f t="shared" si="8"/>
        <v>8024</v>
      </c>
      <c r="D52" s="176">
        <f t="shared" si="9"/>
        <v>25498</v>
      </c>
      <c r="E52" s="164">
        <v>4341</v>
      </c>
      <c r="F52" s="164">
        <v>3233</v>
      </c>
      <c r="G52" s="176">
        <f t="shared" si="4"/>
        <v>7574</v>
      </c>
      <c r="H52" s="164">
        <v>4150</v>
      </c>
      <c r="I52" s="164">
        <v>2837</v>
      </c>
      <c r="J52" s="176">
        <f t="shared" si="5"/>
        <v>6987</v>
      </c>
      <c r="K52" s="164">
        <v>8983</v>
      </c>
      <c r="L52" s="164">
        <v>1954</v>
      </c>
      <c r="M52" s="177">
        <f t="shared" si="6"/>
        <v>10937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</row>
    <row r="53" spans="1:231" s="132" customFormat="1" ht="27.95" customHeight="1" x14ac:dyDescent="0.25">
      <c r="A53" s="160" t="s">
        <v>255</v>
      </c>
      <c r="B53" s="176">
        <f t="shared" si="7"/>
        <v>259</v>
      </c>
      <c r="C53" s="176">
        <f t="shared" si="8"/>
        <v>45</v>
      </c>
      <c r="D53" s="176">
        <f t="shared" si="9"/>
        <v>304</v>
      </c>
      <c r="E53" s="164">
        <v>55</v>
      </c>
      <c r="F53" s="164">
        <v>37</v>
      </c>
      <c r="G53" s="176">
        <f t="shared" si="4"/>
        <v>92</v>
      </c>
      <c r="H53" s="164">
        <v>57</v>
      </c>
      <c r="I53" s="164">
        <v>2</v>
      </c>
      <c r="J53" s="176">
        <f t="shared" si="5"/>
        <v>59</v>
      </c>
      <c r="K53" s="164">
        <v>147</v>
      </c>
      <c r="L53" s="164">
        <v>6</v>
      </c>
      <c r="M53" s="177">
        <f t="shared" si="6"/>
        <v>153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</row>
    <row r="54" spans="1:231" s="132" customFormat="1" ht="27.95" customHeight="1" x14ac:dyDescent="0.25">
      <c r="A54" s="160" t="s">
        <v>239</v>
      </c>
      <c r="B54" s="176">
        <f t="shared" si="7"/>
        <v>15547</v>
      </c>
      <c r="C54" s="176">
        <f t="shared" si="8"/>
        <v>11904</v>
      </c>
      <c r="D54" s="176">
        <f t="shared" si="9"/>
        <v>27451</v>
      </c>
      <c r="E54" s="164">
        <v>4191</v>
      </c>
      <c r="F54" s="164">
        <v>3815</v>
      </c>
      <c r="G54" s="176">
        <f t="shared" si="4"/>
        <v>8006</v>
      </c>
      <c r="H54" s="164">
        <v>4730</v>
      </c>
      <c r="I54" s="164">
        <v>4679</v>
      </c>
      <c r="J54" s="176">
        <f t="shared" si="5"/>
        <v>9409</v>
      </c>
      <c r="K54" s="164">
        <v>6626</v>
      </c>
      <c r="L54" s="164">
        <v>3410</v>
      </c>
      <c r="M54" s="177">
        <f t="shared" si="6"/>
        <v>10036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</row>
    <row r="55" spans="1:231" s="132" customFormat="1" ht="27.95" customHeight="1" x14ac:dyDescent="0.25">
      <c r="A55" s="160" t="s">
        <v>241</v>
      </c>
      <c r="B55" s="176">
        <f t="shared" si="7"/>
        <v>5759</v>
      </c>
      <c r="C55" s="176">
        <f t="shared" si="8"/>
        <v>2896</v>
      </c>
      <c r="D55" s="176">
        <f t="shared" si="9"/>
        <v>8655</v>
      </c>
      <c r="E55" s="164">
        <v>1071</v>
      </c>
      <c r="F55" s="164">
        <v>1158</v>
      </c>
      <c r="G55" s="176">
        <f t="shared" si="4"/>
        <v>2229</v>
      </c>
      <c r="H55" s="164">
        <v>1585</v>
      </c>
      <c r="I55" s="164">
        <v>1240</v>
      </c>
      <c r="J55" s="176">
        <f t="shared" si="5"/>
        <v>2825</v>
      </c>
      <c r="K55" s="164">
        <v>3103</v>
      </c>
      <c r="L55" s="164">
        <v>498</v>
      </c>
      <c r="M55" s="177">
        <f t="shared" si="6"/>
        <v>3601</v>
      </c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</row>
    <row r="56" spans="1:231" s="132" customFormat="1" ht="27.95" customHeight="1" x14ac:dyDescent="0.25">
      <c r="A56" s="160" t="s">
        <v>252</v>
      </c>
      <c r="B56" s="176">
        <f t="shared" si="7"/>
        <v>23429</v>
      </c>
      <c r="C56" s="176">
        <f t="shared" si="8"/>
        <v>10416</v>
      </c>
      <c r="D56" s="176">
        <f t="shared" si="9"/>
        <v>33845</v>
      </c>
      <c r="E56" s="164">
        <v>4559</v>
      </c>
      <c r="F56" s="164">
        <v>4769</v>
      </c>
      <c r="G56" s="176">
        <f t="shared" si="4"/>
        <v>9328</v>
      </c>
      <c r="H56" s="164">
        <v>5865</v>
      </c>
      <c r="I56" s="164">
        <v>3634</v>
      </c>
      <c r="J56" s="176">
        <f t="shared" si="5"/>
        <v>9499</v>
      </c>
      <c r="K56" s="164">
        <v>13005</v>
      </c>
      <c r="L56" s="164">
        <v>2013</v>
      </c>
      <c r="M56" s="177">
        <f t="shared" si="6"/>
        <v>15018</v>
      </c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</row>
    <row r="57" spans="1:231" s="132" customFormat="1" ht="27.95" customHeight="1" x14ac:dyDescent="0.25">
      <c r="A57" s="160" t="s">
        <v>246</v>
      </c>
      <c r="B57" s="176">
        <f t="shared" si="7"/>
        <v>9795</v>
      </c>
      <c r="C57" s="176">
        <f t="shared" si="8"/>
        <v>4154</v>
      </c>
      <c r="D57" s="176">
        <f t="shared" si="9"/>
        <v>13949</v>
      </c>
      <c r="E57" s="164">
        <v>1952</v>
      </c>
      <c r="F57" s="164">
        <v>1598</v>
      </c>
      <c r="G57" s="176">
        <f t="shared" si="4"/>
        <v>3550</v>
      </c>
      <c r="H57" s="164">
        <v>3075</v>
      </c>
      <c r="I57" s="164">
        <v>1771</v>
      </c>
      <c r="J57" s="176">
        <f t="shared" si="5"/>
        <v>4846</v>
      </c>
      <c r="K57" s="164">
        <v>4768</v>
      </c>
      <c r="L57" s="164">
        <v>785</v>
      </c>
      <c r="M57" s="177">
        <f t="shared" si="6"/>
        <v>5553</v>
      </c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</row>
    <row r="58" spans="1:231" s="132" customFormat="1" ht="27.95" customHeight="1" x14ac:dyDescent="0.25">
      <c r="A58" s="160" t="s">
        <v>253</v>
      </c>
      <c r="B58" s="176">
        <f t="shared" si="7"/>
        <v>21272</v>
      </c>
      <c r="C58" s="176">
        <f t="shared" si="8"/>
        <v>9247</v>
      </c>
      <c r="D58" s="176">
        <f t="shared" si="9"/>
        <v>30519</v>
      </c>
      <c r="E58" s="164">
        <v>4969</v>
      </c>
      <c r="F58" s="164">
        <v>4031</v>
      </c>
      <c r="G58" s="176">
        <f t="shared" si="4"/>
        <v>9000</v>
      </c>
      <c r="H58" s="164">
        <v>5837</v>
      </c>
      <c r="I58" s="164">
        <v>3527</v>
      </c>
      <c r="J58" s="176">
        <f t="shared" si="5"/>
        <v>9364</v>
      </c>
      <c r="K58" s="164">
        <v>10466</v>
      </c>
      <c r="L58" s="164">
        <v>1689</v>
      </c>
      <c r="M58" s="177">
        <f t="shared" si="6"/>
        <v>12155</v>
      </c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</row>
    <row r="59" spans="1:231" s="132" customFormat="1" ht="27.95" customHeight="1" x14ac:dyDescent="0.25">
      <c r="A59" s="160" t="s">
        <v>251</v>
      </c>
      <c r="B59" s="176">
        <f t="shared" si="7"/>
        <v>40554</v>
      </c>
      <c r="C59" s="176">
        <f t="shared" si="8"/>
        <v>19728</v>
      </c>
      <c r="D59" s="176">
        <f t="shared" si="9"/>
        <v>60282</v>
      </c>
      <c r="E59" s="164">
        <v>10253</v>
      </c>
      <c r="F59" s="164">
        <v>6643</v>
      </c>
      <c r="G59" s="176">
        <f t="shared" si="4"/>
        <v>16896</v>
      </c>
      <c r="H59" s="164">
        <v>12914</v>
      </c>
      <c r="I59" s="164">
        <v>6732</v>
      </c>
      <c r="J59" s="176">
        <f t="shared" si="5"/>
        <v>19646</v>
      </c>
      <c r="K59" s="164">
        <v>17387</v>
      </c>
      <c r="L59" s="164">
        <v>6353</v>
      </c>
      <c r="M59" s="177">
        <f t="shared" si="6"/>
        <v>23740</v>
      </c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</row>
    <row r="60" spans="1:231" s="132" customFormat="1" ht="27.95" customHeight="1" x14ac:dyDescent="0.25">
      <c r="A60" s="160" t="s">
        <v>242</v>
      </c>
      <c r="B60" s="176">
        <f t="shared" si="7"/>
        <v>32371</v>
      </c>
      <c r="C60" s="176">
        <f t="shared" si="8"/>
        <v>16902</v>
      </c>
      <c r="D60" s="176">
        <f t="shared" si="9"/>
        <v>49273</v>
      </c>
      <c r="E60" s="164">
        <v>6061</v>
      </c>
      <c r="F60" s="164">
        <v>5834</v>
      </c>
      <c r="G60" s="176">
        <f t="shared" si="4"/>
        <v>11895</v>
      </c>
      <c r="H60" s="164">
        <v>6985</v>
      </c>
      <c r="I60" s="164">
        <v>6380</v>
      </c>
      <c r="J60" s="176">
        <f t="shared" si="5"/>
        <v>13365</v>
      </c>
      <c r="K60" s="164">
        <v>19325</v>
      </c>
      <c r="L60" s="164">
        <v>4688</v>
      </c>
      <c r="M60" s="177">
        <f t="shared" si="6"/>
        <v>24013</v>
      </c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</row>
    <row r="61" spans="1:231" s="132" customFormat="1" ht="27.95" customHeight="1" thickBot="1" x14ac:dyDescent="0.3">
      <c r="A61" s="166" t="s">
        <v>247</v>
      </c>
      <c r="B61" s="178">
        <f t="shared" si="7"/>
        <v>6159</v>
      </c>
      <c r="C61" s="178">
        <f t="shared" si="8"/>
        <v>1705</v>
      </c>
      <c r="D61" s="178">
        <f t="shared" si="9"/>
        <v>7864</v>
      </c>
      <c r="E61" s="168">
        <v>1000</v>
      </c>
      <c r="F61" s="168">
        <v>825</v>
      </c>
      <c r="G61" s="178">
        <f>SUM(E61:F61)</f>
        <v>1825</v>
      </c>
      <c r="H61" s="168">
        <v>1416</v>
      </c>
      <c r="I61" s="168">
        <v>575</v>
      </c>
      <c r="J61" s="178">
        <f>SUM(H61:I61)</f>
        <v>1991</v>
      </c>
      <c r="K61" s="168">
        <v>3743</v>
      </c>
      <c r="L61" s="168">
        <v>305</v>
      </c>
      <c r="M61" s="179">
        <f t="shared" si="6"/>
        <v>4048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</row>
    <row r="62" spans="1:231" s="132" customFormat="1" ht="20.25" x14ac:dyDescent="0.2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</row>
    <row r="63" spans="1:231" s="132" customFormat="1" ht="20.25" x14ac:dyDescent="0.2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</row>
    <row r="64" spans="1:231" s="132" customFormat="1" ht="20.25" x14ac:dyDescent="0.2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</row>
    <row r="65" spans="1:13" ht="20.25" x14ac:dyDescent="0.1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</row>
    <row r="66" spans="1:13" ht="20.25" x14ac:dyDescent="0.1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</row>
    <row r="67" spans="1:13" ht="20.25" x14ac:dyDescent="0.15">
      <c r="A67" s="171"/>
      <c r="B67" s="171"/>
      <c r="C67" s="171"/>
      <c r="D67" s="171"/>
      <c r="E67" s="180"/>
      <c r="F67" s="180"/>
      <c r="G67" s="180"/>
      <c r="H67" s="180"/>
      <c r="I67" s="180"/>
      <c r="J67" s="180"/>
      <c r="K67" s="180"/>
      <c r="L67" s="180"/>
      <c r="M67" s="180"/>
    </row>
    <row r="68" spans="1:13" ht="20.25" x14ac:dyDescent="0.15">
      <c r="A68" s="171"/>
      <c r="B68" s="171"/>
      <c r="C68" s="171"/>
      <c r="D68" s="171"/>
      <c r="E68" s="180"/>
      <c r="F68" s="180"/>
      <c r="G68" s="180"/>
      <c r="H68" s="180"/>
      <c r="I68" s="180"/>
      <c r="J68" s="180"/>
      <c r="K68" s="180"/>
      <c r="L68" s="180"/>
      <c r="M68" s="180"/>
    </row>
    <row r="69" spans="1:13" ht="20.25" x14ac:dyDescent="0.1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</row>
    <row r="71" spans="1:13" x14ac:dyDescent="0.15">
      <c r="E71" s="7"/>
      <c r="F71" s="7"/>
      <c r="G71" s="7"/>
      <c r="H71" s="7"/>
      <c r="I71" s="7"/>
      <c r="J71" s="7"/>
      <c r="K71" s="7"/>
      <c r="L71" s="7"/>
      <c r="M71" s="7"/>
    </row>
  </sheetData>
  <mergeCells count="14">
    <mergeCell ref="A43:D43"/>
    <mergeCell ref="L43:M43"/>
    <mergeCell ref="K44:M44"/>
    <mergeCell ref="A44:A45"/>
    <mergeCell ref="B44:D44"/>
    <mergeCell ref="E44:G44"/>
    <mergeCell ref="H44:J44"/>
    <mergeCell ref="A23:D23"/>
    <mergeCell ref="L23:M23"/>
    <mergeCell ref="A1:M1"/>
    <mergeCell ref="A2:C2"/>
    <mergeCell ref="A3:D3"/>
    <mergeCell ref="L3:M3"/>
    <mergeCell ref="A21:M21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Z63"/>
  <sheetViews>
    <sheetView showGridLines="0" topLeftCell="A28" zoomScale="70" zoomScaleNormal="70" zoomScaleSheetLayoutView="70" workbookViewId="0">
      <selection activeCell="F56" sqref="F56"/>
    </sheetView>
  </sheetViews>
  <sheetFormatPr defaultColWidth="9.109375" defaultRowHeight="14.25" x14ac:dyDescent="0.15"/>
  <cols>
    <col min="1" max="13" width="16" style="1" customWidth="1"/>
    <col min="14" max="234" width="9.109375" style="1"/>
  </cols>
  <sheetData>
    <row r="1" spans="1:13" ht="35.25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3" ht="39.950000000000003" customHeight="1" x14ac:dyDescent="0.15">
      <c r="A2" s="489" t="s">
        <v>294</v>
      </c>
      <c r="B2" s="489"/>
      <c r="C2" s="489"/>
    </row>
    <row r="3" spans="1:13" ht="39.950000000000003" customHeight="1" x14ac:dyDescent="0.25">
      <c r="A3" s="496" t="s">
        <v>23</v>
      </c>
      <c r="B3" s="496"/>
      <c r="C3" s="496"/>
      <c r="D3" s="496"/>
      <c r="E3" s="171"/>
      <c r="F3" s="171"/>
      <c r="G3" s="171"/>
      <c r="H3" s="171"/>
      <c r="I3" s="171"/>
      <c r="J3" s="171"/>
      <c r="K3" s="171"/>
      <c r="L3" s="497" t="s">
        <v>138</v>
      </c>
      <c r="M3" s="497"/>
    </row>
    <row r="4" spans="1:13" ht="30" customHeight="1" x14ac:dyDescent="0.15">
      <c r="A4" s="153" t="s">
        <v>216</v>
      </c>
      <c r="B4" s="154" t="s">
        <v>234</v>
      </c>
      <c r="C4" s="155" t="s">
        <v>190</v>
      </c>
      <c r="D4" s="154" t="s">
        <v>72</v>
      </c>
      <c r="E4" s="154" t="s">
        <v>89</v>
      </c>
      <c r="F4" s="154" t="s">
        <v>93</v>
      </c>
      <c r="G4" s="154" t="s">
        <v>78</v>
      </c>
      <c r="H4" s="154" t="s">
        <v>77</v>
      </c>
      <c r="I4" s="154" t="s">
        <v>80</v>
      </c>
      <c r="J4" s="154" t="s">
        <v>90</v>
      </c>
      <c r="K4" s="154" t="s">
        <v>91</v>
      </c>
      <c r="L4" s="154" t="s">
        <v>92</v>
      </c>
      <c r="M4" s="156" t="s">
        <v>94</v>
      </c>
    </row>
    <row r="5" spans="1:13" ht="30" customHeight="1" x14ac:dyDescent="0.15">
      <c r="A5" s="157" t="s">
        <v>235</v>
      </c>
      <c r="B5" s="158">
        <f t="shared" ref="B5:B20" si="0">SUM(C5:M5)</f>
        <v>1008</v>
      </c>
      <c r="C5" s="158">
        <f t="shared" ref="C5:M5" si="1">SUM(C6:C20)</f>
        <v>651</v>
      </c>
      <c r="D5" s="158">
        <f t="shared" si="1"/>
        <v>120</v>
      </c>
      <c r="E5" s="158">
        <f t="shared" si="1"/>
        <v>48</v>
      </c>
      <c r="F5" s="158">
        <f t="shared" si="1"/>
        <v>31</v>
      </c>
      <c r="G5" s="158">
        <f t="shared" si="1"/>
        <v>15</v>
      </c>
      <c r="H5" s="158">
        <f t="shared" si="1"/>
        <v>73</v>
      </c>
      <c r="I5" s="158">
        <f t="shared" si="1"/>
        <v>30</v>
      </c>
      <c r="J5" s="158">
        <f t="shared" si="1"/>
        <v>20</v>
      </c>
      <c r="K5" s="158">
        <f t="shared" si="1"/>
        <v>11</v>
      </c>
      <c r="L5" s="158">
        <f t="shared" si="1"/>
        <v>2</v>
      </c>
      <c r="M5" s="159">
        <f t="shared" si="1"/>
        <v>7</v>
      </c>
    </row>
    <row r="6" spans="1:13" ht="27.95" customHeight="1" x14ac:dyDescent="0.15">
      <c r="A6" s="160" t="s">
        <v>256</v>
      </c>
      <c r="B6" s="161">
        <f t="shared" si="0"/>
        <v>217</v>
      </c>
      <c r="C6" s="162">
        <v>112</v>
      </c>
      <c r="D6" s="162">
        <v>32</v>
      </c>
      <c r="E6" s="162">
        <v>15</v>
      </c>
      <c r="F6" s="162">
        <v>6</v>
      </c>
      <c r="G6" s="162">
        <v>4</v>
      </c>
      <c r="H6" s="162">
        <v>17</v>
      </c>
      <c r="I6" s="162">
        <v>7</v>
      </c>
      <c r="J6" s="162">
        <v>9</v>
      </c>
      <c r="K6" s="162">
        <v>7</v>
      </c>
      <c r="L6" s="162">
        <v>2</v>
      </c>
      <c r="M6" s="163">
        <v>6</v>
      </c>
    </row>
    <row r="7" spans="1:13" ht="27.95" customHeight="1" x14ac:dyDescent="0.15">
      <c r="A7" s="160" t="s">
        <v>244</v>
      </c>
      <c r="B7" s="161">
        <f t="shared" si="0"/>
        <v>54</v>
      </c>
      <c r="C7" s="164">
        <v>41</v>
      </c>
      <c r="D7" s="164">
        <v>5</v>
      </c>
      <c r="E7" s="164">
        <v>3</v>
      </c>
      <c r="F7" s="164">
        <v>1</v>
      </c>
      <c r="G7" s="164">
        <v>0</v>
      </c>
      <c r="H7" s="164">
        <v>3</v>
      </c>
      <c r="I7" s="164">
        <v>1</v>
      </c>
      <c r="J7" s="164">
        <v>0</v>
      </c>
      <c r="K7" s="162">
        <v>0</v>
      </c>
      <c r="L7" s="162">
        <v>0</v>
      </c>
      <c r="M7" s="163">
        <v>0</v>
      </c>
    </row>
    <row r="8" spans="1:13" ht="27.95" customHeight="1" x14ac:dyDescent="0.15">
      <c r="A8" s="160" t="s">
        <v>257</v>
      </c>
      <c r="B8" s="161">
        <f t="shared" si="0"/>
        <v>61</v>
      </c>
      <c r="C8" s="164">
        <v>36</v>
      </c>
      <c r="D8" s="164">
        <v>8</v>
      </c>
      <c r="E8" s="164">
        <v>4</v>
      </c>
      <c r="F8" s="164">
        <v>3</v>
      </c>
      <c r="G8" s="164">
        <v>3</v>
      </c>
      <c r="H8" s="164">
        <v>2</v>
      </c>
      <c r="I8" s="164">
        <v>3</v>
      </c>
      <c r="J8" s="164">
        <v>1</v>
      </c>
      <c r="K8" s="164">
        <v>1</v>
      </c>
      <c r="L8" s="164">
        <v>0</v>
      </c>
      <c r="M8" s="165">
        <v>0</v>
      </c>
    </row>
    <row r="9" spans="1:13" ht="27.95" customHeight="1" x14ac:dyDescent="0.15">
      <c r="A9" s="160" t="s">
        <v>249</v>
      </c>
      <c r="B9" s="161">
        <f t="shared" si="0"/>
        <v>108</v>
      </c>
      <c r="C9" s="164">
        <v>81</v>
      </c>
      <c r="D9" s="164">
        <v>14</v>
      </c>
      <c r="E9" s="164">
        <v>3</v>
      </c>
      <c r="F9" s="164">
        <v>4</v>
      </c>
      <c r="G9" s="164">
        <v>1</v>
      </c>
      <c r="H9" s="164">
        <v>2</v>
      </c>
      <c r="I9" s="164">
        <v>1</v>
      </c>
      <c r="J9" s="164">
        <v>1</v>
      </c>
      <c r="K9" s="164">
        <v>1</v>
      </c>
      <c r="L9" s="164">
        <v>0</v>
      </c>
      <c r="M9" s="165">
        <v>0</v>
      </c>
    </row>
    <row r="10" spans="1:13" ht="27.95" customHeight="1" x14ac:dyDescent="0.15">
      <c r="A10" s="160" t="s">
        <v>254</v>
      </c>
      <c r="B10" s="161">
        <f t="shared" si="0"/>
        <v>43</v>
      </c>
      <c r="C10" s="164">
        <v>32</v>
      </c>
      <c r="D10" s="164">
        <v>4</v>
      </c>
      <c r="E10" s="164">
        <v>1</v>
      </c>
      <c r="F10" s="164">
        <v>2</v>
      </c>
      <c r="G10" s="164">
        <v>1</v>
      </c>
      <c r="H10" s="164">
        <v>1</v>
      </c>
      <c r="I10" s="164">
        <v>1</v>
      </c>
      <c r="J10" s="164">
        <v>1</v>
      </c>
      <c r="K10" s="164">
        <v>0</v>
      </c>
      <c r="L10" s="164">
        <v>0</v>
      </c>
      <c r="M10" s="165">
        <v>0</v>
      </c>
    </row>
    <row r="11" spans="1:13" ht="27.95" customHeight="1" x14ac:dyDescent="0.15">
      <c r="A11" s="160" t="s">
        <v>245</v>
      </c>
      <c r="B11" s="161">
        <f t="shared" si="0"/>
        <v>48</v>
      </c>
      <c r="C11" s="164">
        <v>34</v>
      </c>
      <c r="D11" s="164">
        <v>6</v>
      </c>
      <c r="E11" s="164">
        <v>0</v>
      </c>
      <c r="F11" s="164">
        <v>3</v>
      </c>
      <c r="G11" s="164">
        <v>1</v>
      </c>
      <c r="H11" s="164">
        <v>4</v>
      </c>
      <c r="I11" s="164">
        <v>0</v>
      </c>
      <c r="J11" s="164">
        <v>0</v>
      </c>
      <c r="K11" s="164">
        <v>0</v>
      </c>
      <c r="L11" s="164">
        <v>0</v>
      </c>
      <c r="M11" s="165">
        <v>0</v>
      </c>
    </row>
    <row r="12" spans="1:13" ht="27.95" customHeight="1" x14ac:dyDescent="0.15">
      <c r="A12" s="160" t="s">
        <v>255</v>
      </c>
      <c r="B12" s="161">
        <f t="shared" si="0"/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5">
        <v>0</v>
      </c>
    </row>
    <row r="13" spans="1:13" ht="27.95" customHeight="1" x14ac:dyDescent="0.15">
      <c r="A13" s="160" t="s">
        <v>239</v>
      </c>
      <c r="B13" s="161">
        <f t="shared" si="0"/>
        <v>103</v>
      </c>
      <c r="C13" s="164">
        <v>73</v>
      </c>
      <c r="D13" s="164">
        <v>10</v>
      </c>
      <c r="E13" s="164">
        <v>4</v>
      </c>
      <c r="F13" s="164">
        <v>3</v>
      </c>
      <c r="G13" s="164">
        <v>0</v>
      </c>
      <c r="H13" s="164">
        <v>9</v>
      </c>
      <c r="I13" s="164">
        <v>2</v>
      </c>
      <c r="J13" s="164">
        <v>2</v>
      </c>
      <c r="K13" s="164">
        <v>0</v>
      </c>
      <c r="L13" s="164">
        <v>0</v>
      </c>
      <c r="M13" s="165">
        <v>0</v>
      </c>
    </row>
    <row r="14" spans="1:13" ht="27.95" customHeight="1" x14ac:dyDescent="0.15">
      <c r="A14" s="160" t="s">
        <v>241</v>
      </c>
      <c r="B14" s="161">
        <f t="shared" si="0"/>
        <v>13</v>
      </c>
      <c r="C14" s="164">
        <v>7</v>
      </c>
      <c r="D14" s="164">
        <v>1</v>
      </c>
      <c r="E14" s="164">
        <v>1</v>
      </c>
      <c r="F14" s="164">
        <v>1</v>
      </c>
      <c r="G14" s="164">
        <v>0</v>
      </c>
      <c r="H14" s="164">
        <v>0</v>
      </c>
      <c r="I14" s="164">
        <v>1</v>
      </c>
      <c r="J14" s="164">
        <v>1</v>
      </c>
      <c r="K14" s="164">
        <v>1</v>
      </c>
      <c r="L14" s="164">
        <v>0</v>
      </c>
      <c r="M14" s="165">
        <v>0</v>
      </c>
    </row>
    <row r="15" spans="1:13" ht="27.95" customHeight="1" x14ac:dyDescent="0.15">
      <c r="A15" s="160" t="s">
        <v>252</v>
      </c>
      <c r="B15" s="161">
        <f t="shared" si="0"/>
        <v>58</v>
      </c>
      <c r="C15" s="164">
        <v>40</v>
      </c>
      <c r="D15" s="164">
        <v>5</v>
      </c>
      <c r="E15" s="164">
        <v>3</v>
      </c>
      <c r="F15" s="164">
        <v>0</v>
      </c>
      <c r="G15" s="164">
        <v>1</v>
      </c>
      <c r="H15" s="164">
        <v>6</v>
      </c>
      <c r="I15" s="164">
        <v>2</v>
      </c>
      <c r="J15" s="164">
        <v>0</v>
      </c>
      <c r="K15" s="164">
        <v>1</v>
      </c>
      <c r="L15" s="164">
        <v>0</v>
      </c>
      <c r="M15" s="165">
        <v>0</v>
      </c>
    </row>
    <row r="16" spans="1:13" ht="27.95" customHeight="1" x14ac:dyDescent="0.15">
      <c r="A16" s="160" t="s">
        <v>246</v>
      </c>
      <c r="B16" s="161">
        <f t="shared" si="0"/>
        <v>25</v>
      </c>
      <c r="C16" s="164">
        <v>17</v>
      </c>
      <c r="D16" s="164">
        <v>3</v>
      </c>
      <c r="E16" s="164">
        <v>0</v>
      </c>
      <c r="F16" s="164">
        <v>1</v>
      </c>
      <c r="G16" s="164">
        <v>1</v>
      </c>
      <c r="H16" s="164">
        <v>2</v>
      </c>
      <c r="I16" s="164">
        <v>1</v>
      </c>
      <c r="J16" s="164">
        <v>0</v>
      </c>
      <c r="K16" s="164">
        <v>0</v>
      </c>
      <c r="L16" s="164">
        <v>0</v>
      </c>
      <c r="M16" s="165">
        <v>0</v>
      </c>
    </row>
    <row r="17" spans="1:13" ht="27.95" customHeight="1" x14ac:dyDescent="0.15">
      <c r="A17" s="160" t="s">
        <v>253</v>
      </c>
      <c r="B17" s="161">
        <f t="shared" si="0"/>
        <v>27</v>
      </c>
      <c r="C17" s="164">
        <v>11</v>
      </c>
      <c r="D17" s="164">
        <v>7</v>
      </c>
      <c r="E17" s="164">
        <v>3</v>
      </c>
      <c r="F17" s="164">
        <v>2</v>
      </c>
      <c r="G17" s="164">
        <v>0</v>
      </c>
      <c r="H17" s="164">
        <v>1</v>
      </c>
      <c r="I17" s="164">
        <v>3</v>
      </c>
      <c r="J17" s="164">
        <v>0</v>
      </c>
      <c r="K17" s="164">
        <v>0</v>
      </c>
      <c r="L17" s="164">
        <v>0</v>
      </c>
      <c r="M17" s="165">
        <v>0</v>
      </c>
    </row>
    <row r="18" spans="1:13" ht="27.95" customHeight="1" x14ac:dyDescent="0.15">
      <c r="A18" s="160" t="s">
        <v>251</v>
      </c>
      <c r="B18" s="161">
        <f t="shared" si="0"/>
        <v>70</v>
      </c>
      <c r="C18" s="164">
        <v>58</v>
      </c>
      <c r="D18" s="164">
        <v>2</v>
      </c>
      <c r="E18" s="164">
        <v>1</v>
      </c>
      <c r="F18" s="164">
        <v>1</v>
      </c>
      <c r="G18" s="164">
        <v>0</v>
      </c>
      <c r="H18" s="164">
        <v>5</v>
      </c>
      <c r="I18" s="164">
        <v>2</v>
      </c>
      <c r="J18" s="164">
        <v>1</v>
      </c>
      <c r="K18" s="164">
        <v>0</v>
      </c>
      <c r="L18" s="164">
        <v>0</v>
      </c>
      <c r="M18" s="165">
        <v>0</v>
      </c>
    </row>
    <row r="19" spans="1:13" ht="27.95" customHeight="1" x14ac:dyDescent="0.15">
      <c r="A19" s="160" t="s">
        <v>242</v>
      </c>
      <c r="B19" s="161">
        <f t="shared" si="0"/>
        <v>154</v>
      </c>
      <c r="C19" s="164">
        <v>93</v>
      </c>
      <c r="D19" s="164">
        <v>18</v>
      </c>
      <c r="E19" s="164">
        <v>8</v>
      </c>
      <c r="F19" s="164">
        <v>4</v>
      </c>
      <c r="G19" s="164">
        <v>3</v>
      </c>
      <c r="H19" s="164">
        <v>17</v>
      </c>
      <c r="I19" s="164">
        <v>6</v>
      </c>
      <c r="J19" s="164">
        <v>4</v>
      </c>
      <c r="K19" s="164">
        <v>0</v>
      </c>
      <c r="L19" s="164">
        <v>0</v>
      </c>
      <c r="M19" s="165">
        <v>1</v>
      </c>
    </row>
    <row r="20" spans="1:13" ht="27.95" customHeight="1" x14ac:dyDescent="0.15">
      <c r="A20" s="172" t="s">
        <v>247</v>
      </c>
      <c r="B20" s="167">
        <f t="shared" si="0"/>
        <v>27</v>
      </c>
      <c r="C20" s="168">
        <v>16</v>
      </c>
      <c r="D20" s="168">
        <v>5</v>
      </c>
      <c r="E20" s="168">
        <v>2</v>
      </c>
      <c r="F20" s="168">
        <v>0</v>
      </c>
      <c r="G20" s="168">
        <v>0</v>
      </c>
      <c r="H20" s="168">
        <v>4</v>
      </c>
      <c r="I20" s="168">
        <v>0</v>
      </c>
      <c r="J20" s="168">
        <v>0</v>
      </c>
      <c r="K20" s="168">
        <v>0</v>
      </c>
      <c r="L20" s="168">
        <v>0</v>
      </c>
      <c r="M20" s="169">
        <v>0</v>
      </c>
    </row>
    <row r="21" spans="1:13" ht="39.950000000000003" customHeight="1" x14ac:dyDescent="0.15">
      <c r="A21" s="504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</row>
    <row r="22" spans="1:13" ht="39.950000000000003" customHeight="1" x14ac:dyDescent="0.1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</row>
    <row r="23" spans="1:13" ht="39.950000000000003" customHeight="1" x14ac:dyDescent="0.25">
      <c r="A23" s="496" t="s">
        <v>24</v>
      </c>
      <c r="B23" s="496"/>
      <c r="C23" s="496"/>
      <c r="D23" s="496"/>
      <c r="E23" s="171"/>
      <c r="F23" s="171"/>
      <c r="G23" s="171"/>
      <c r="H23" s="171"/>
      <c r="I23" s="171"/>
      <c r="J23" s="171"/>
      <c r="K23" s="171"/>
      <c r="L23" s="497" t="s">
        <v>127</v>
      </c>
      <c r="M23" s="497"/>
    </row>
    <row r="24" spans="1:13" ht="30" customHeight="1" x14ac:dyDescent="0.15">
      <c r="A24" s="153" t="s">
        <v>216</v>
      </c>
      <c r="B24" s="154" t="s">
        <v>234</v>
      </c>
      <c r="C24" s="155" t="s">
        <v>190</v>
      </c>
      <c r="D24" s="154" t="s">
        <v>72</v>
      </c>
      <c r="E24" s="154" t="s">
        <v>89</v>
      </c>
      <c r="F24" s="154" t="s">
        <v>93</v>
      </c>
      <c r="G24" s="154" t="s">
        <v>78</v>
      </c>
      <c r="H24" s="154" t="s">
        <v>77</v>
      </c>
      <c r="I24" s="154" t="s">
        <v>80</v>
      </c>
      <c r="J24" s="154" t="s">
        <v>90</v>
      </c>
      <c r="K24" s="154" t="s">
        <v>91</v>
      </c>
      <c r="L24" s="154" t="s">
        <v>92</v>
      </c>
      <c r="M24" s="156" t="s">
        <v>94</v>
      </c>
    </row>
    <row r="25" spans="1:13" ht="30" customHeight="1" x14ac:dyDescent="0.15">
      <c r="A25" s="157" t="s">
        <v>235</v>
      </c>
      <c r="B25" s="158">
        <f t="shared" ref="B25:B40" si="2">SUM(C25:M25)</f>
        <v>30695</v>
      </c>
      <c r="C25" s="158">
        <f t="shared" ref="C25:M25" si="3">SUM(C26:C40)</f>
        <v>2262</v>
      </c>
      <c r="D25" s="158">
        <f t="shared" si="3"/>
        <v>1591</v>
      </c>
      <c r="E25" s="158">
        <f t="shared" si="3"/>
        <v>1139</v>
      </c>
      <c r="F25" s="158">
        <f t="shared" si="3"/>
        <v>1041</v>
      </c>
      <c r="G25" s="158">
        <f t="shared" si="3"/>
        <v>664</v>
      </c>
      <c r="H25" s="158">
        <f t="shared" si="3"/>
        <v>5115</v>
      </c>
      <c r="I25" s="158">
        <f t="shared" si="3"/>
        <v>4230</v>
      </c>
      <c r="J25" s="158">
        <f t="shared" si="3"/>
        <v>4816</v>
      </c>
      <c r="K25" s="158">
        <f t="shared" si="3"/>
        <v>3820</v>
      </c>
      <c r="L25" s="158">
        <f t="shared" si="3"/>
        <v>946</v>
      </c>
      <c r="M25" s="159">
        <f t="shared" si="3"/>
        <v>5071</v>
      </c>
    </row>
    <row r="26" spans="1:13" ht="27.95" customHeight="1" x14ac:dyDescent="0.15">
      <c r="A26" s="160" t="s">
        <v>256</v>
      </c>
      <c r="B26" s="161">
        <f t="shared" si="2"/>
        <v>13823</v>
      </c>
      <c r="C26" s="162">
        <v>386</v>
      </c>
      <c r="D26" s="162">
        <v>406</v>
      </c>
      <c r="E26" s="162">
        <v>353</v>
      </c>
      <c r="F26" s="162">
        <v>212</v>
      </c>
      <c r="G26" s="162">
        <v>182</v>
      </c>
      <c r="H26" s="162">
        <v>1229</v>
      </c>
      <c r="I26" s="162">
        <v>965</v>
      </c>
      <c r="J26" s="162">
        <v>2138</v>
      </c>
      <c r="K26" s="162">
        <v>2522</v>
      </c>
      <c r="L26" s="162">
        <v>946</v>
      </c>
      <c r="M26" s="163">
        <v>4484</v>
      </c>
    </row>
    <row r="27" spans="1:13" ht="27.95" customHeight="1" x14ac:dyDescent="0.15">
      <c r="A27" s="160" t="s">
        <v>244</v>
      </c>
      <c r="B27" s="161">
        <f t="shared" si="2"/>
        <v>627</v>
      </c>
      <c r="C27" s="164">
        <v>139</v>
      </c>
      <c r="D27" s="164">
        <v>68</v>
      </c>
      <c r="E27" s="164">
        <v>67</v>
      </c>
      <c r="F27" s="164">
        <v>30</v>
      </c>
      <c r="G27" s="164">
        <v>0</v>
      </c>
      <c r="H27" s="164">
        <v>221</v>
      </c>
      <c r="I27" s="164">
        <v>102</v>
      </c>
      <c r="J27" s="164">
        <v>0</v>
      </c>
      <c r="K27" s="162">
        <v>0</v>
      </c>
      <c r="L27" s="162">
        <v>0</v>
      </c>
      <c r="M27" s="163">
        <v>0</v>
      </c>
    </row>
    <row r="28" spans="1:13" ht="27.95" customHeight="1" x14ac:dyDescent="0.15">
      <c r="A28" s="160" t="s">
        <v>257</v>
      </c>
      <c r="B28" s="161">
        <f t="shared" si="2"/>
        <v>1761</v>
      </c>
      <c r="C28" s="164">
        <v>138</v>
      </c>
      <c r="D28" s="164">
        <v>111</v>
      </c>
      <c r="E28" s="164">
        <v>93</v>
      </c>
      <c r="F28" s="164">
        <v>92</v>
      </c>
      <c r="G28" s="164">
        <v>136</v>
      </c>
      <c r="H28" s="164">
        <v>120</v>
      </c>
      <c r="I28" s="164">
        <v>483</v>
      </c>
      <c r="J28" s="164">
        <v>246</v>
      </c>
      <c r="K28" s="164">
        <v>342</v>
      </c>
      <c r="L28" s="164">
        <v>0</v>
      </c>
      <c r="M28" s="165">
        <v>0</v>
      </c>
    </row>
    <row r="29" spans="1:13" ht="27.95" customHeight="1" x14ac:dyDescent="0.15">
      <c r="A29" s="160" t="s">
        <v>249</v>
      </c>
      <c r="B29" s="161">
        <f t="shared" si="2"/>
        <v>1561</v>
      </c>
      <c r="C29" s="164">
        <v>271</v>
      </c>
      <c r="D29" s="164">
        <v>198</v>
      </c>
      <c r="E29" s="164">
        <v>71</v>
      </c>
      <c r="F29" s="164">
        <v>131</v>
      </c>
      <c r="G29" s="164">
        <v>41</v>
      </c>
      <c r="H29" s="164">
        <v>144</v>
      </c>
      <c r="I29" s="164">
        <v>157</v>
      </c>
      <c r="J29" s="164">
        <v>205</v>
      </c>
      <c r="K29" s="164">
        <v>343</v>
      </c>
      <c r="L29" s="164">
        <v>0</v>
      </c>
      <c r="M29" s="165">
        <v>0</v>
      </c>
    </row>
    <row r="30" spans="1:13" ht="27.95" customHeight="1" x14ac:dyDescent="0.15">
      <c r="A30" s="160" t="s">
        <v>254</v>
      </c>
      <c r="B30" s="161">
        <f t="shared" si="2"/>
        <v>718</v>
      </c>
      <c r="C30" s="164">
        <v>104</v>
      </c>
      <c r="D30" s="164">
        <v>49</v>
      </c>
      <c r="E30" s="164">
        <v>24</v>
      </c>
      <c r="F30" s="164">
        <v>68</v>
      </c>
      <c r="G30" s="164">
        <v>44</v>
      </c>
      <c r="H30" s="164">
        <v>55</v>
      </c>
      <c r="I30" s="164">
        <v>148</v>
      </c>
      <c r="J30" s="164">
        <v>226</v>
      </c>
      <c r="K30" s="164">
        <v>0</v>
      </c>
      <c r="L30" s="164">
        <v>0</v>
      </c>
      <c r="M30" s="165">
        <v>0</v>
      </c>
    </row>
    <row r="31" spans="1:13" ht="27.95" customHeight="1" x14ac:dyDescent="0.15">
      <c r="A31" s="160" t="s">
        <v>245</v>
      </c>
      <c r="B31" s="161">
        <f t="shared" si="2"/>
        <v>617</v>
      </c>
      <c r="C31" s="164">
        <v>102</v>
      </c>
      <c r="D31" s="164">
        <v>75</v>
      </c>
      <c r="E31" s="164">
        <v>0</v>
      </c>
      <c r="F31" s="164">
        <v>102</v>
      </c>
      <c r="G31" s="164">
        <v>43</v>
      </c>
      <c r="H31" s="164">
        <v>295</v>
      </c>
      <c r="I31" s="164">
        <v>0</v>
      </c>
      <c r="J31" s="164">
        <v>0</v>
      </c>
      <c r="K31" s="164">
        <v>0</v>
      </c>
      <c r="L31" s="164">
        <v>0</v>
      </c>
      <c r="M31" s="165">
        <v>0</v>
      </c>
    </row>
    <row r="32" spans="1:13" ht="27.95" customHeight="1" x14ac:dyDescent="0.15">
      <c r="A32" s="160" t="s">
        <v>255</v>
      </c>
      <c r="B32" s="161">
        <f t="shared" si="2"/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5">
        <v>0</v>
      </c>
    </row>
    <row r="33" spans="1:13" ht="27.95" customHeight="1" x14ac:dyDescent="0.15">
      <c r="A33" s="160" t="s">
        <v>239</v>
      </c>
      <c r="B33" s="161">
        <f t="shared" si="2"/>
        <v>1945</v>
      </c>
      <c r="C33" s="164">
        <v>192</v>
      </c>
      <c r="D33" s="164">
        <v>122</v>
      </c>
      <c r="E33" s="164">
        <v>102</v>
      </c>
      <c r="F33" s="164">
        <v>101</v>
      </c>
      <c r="G33" s="164">
        <v>0</v>
      </c>
      <c r="H33" s="164">
        <v>657</v>
      </c>
      <c r="I33" s="164">
        <v>298</v>
      </c>
      <c r="J33" s="164">
        <v>473</v>
      </c>
      <c r="K33" s="164">
        <v>0</v>
      </c>
      <c r="L33" s="164">
        <v>0</v>
      </c>
      <c r="M33" s="165">
        <v>0</v>
      </c>
    </row>
    <row r="34" spans="1:13" ht="27.95" customHeight="1" x14ac:dyDescent="0.15">
      <c r="A34" s="160" t="s">
        <v>241</v>
      </c>
      <c r="B34" s="205">
        <f t="shared" si="2"/>
        <v>789</v>
      </c>
      <c r="C34" s="164">
        <v>29</v>
      </c>
      <c r="D34" s="164">
        <v>15</v>
      </c>
      <c r="E34" s="164">
        <v>24</v>
      </c>
      <c r="F34" s="164">
        <v>34</v>
      </c>
      <c r="G34" s="164">
        <v>0</v>
      </c>
      <c r="H34" s="164">
        <v>0</v>
      </c>
      <c r="I34" s="164">
        <v>177</v>
      </c>
      <c r="J34" s="164">
        <v>206</v>
      </c>
      <c r="K34" s="164">
        <v>304</v>
      </c>
      <c r="L34" s="164">
        <v>0</v>
      </c>
      <c r="M34" s="165">
        <v>0</v>
      </c>
    </row>
    <row r="35" spans="1:13" ht="27.95" customHeight="1" x14ac:dyDescent="0.15">
      <c r="A35" s="160" t="s">
        <v>252</v>
      </c>
      <c r="B35" s="161">
        <f t="shared" si="2"/>
        <v>1345</v>
      </c>
      <c r="C35" s="164">
        <v>142</v>
      </c>
      <c r="D35" s="164">
        <v>71</v>
      </c>
      <c r="E35" s="164">
        <v>68</v>
      </c>
      <c r="F35" s="164">
        <v>0</v>
      </c>
      <c r="G35" s="164">
        <v>45</v>
      </c>
      <c r="H35" s="164">
        <v>416</v>
      </c>
      <c r="I35" s="164">
        <v>294</v>
      </c>
      <c r="J35" s="164">
        <v>0</v>
      </c>
      <c r="K35" s="164">
        <v>309</v>
      </c>
      <c r="L35" s="164">
        <v>0</v>
      </c>
      <c r="M35" s="165">
        <v>0</v>
      </c>
    </row>
    <row r="36" spans="1:13" ht="27.95" customHeight="1" x14ac:dyDescent="0.15">
      <c r="A36" s="160" t="s">
        <v>246</v>
      </c>
      <c r="B36" s="161">
        <f t="shared" si="2"/>
        <v>468</v>
      </c>
      <c r="C36" s="164">
        <v>52</v>
      </c>
      <c r="D36" s="164">
        <v>34</v>
      </c>
      <c r="E36" s="164">
        <v>0</v>
      </c>
      <c r="F36" s="164">
        <v>33</v>
      </c>
      <c r="G36" s="164">
        <v>40</v>
      </c>
      <c r="H36" s="164">
        <v>151</v>
      </c>
      <c r="I36" s="164">
        <v>158</v>
      </c>
      <c r="J36" s="164">
        <v>0</v>
      </c>
      <c r="K36" s="164">
        <v>0</v>
      </c>
      <c r="L36" s="164">
        <v>0</v>
      </c>
      <c r="M36" s="165">
        <v>0</v>
      </c>
    </row>
    <row r="37" spans="1:13" ht="27.95" customHeight="1" x14ac:dyDescent="0.15">
      <c r="A37" s="160" t="s">
        <v>253</v>
      </c>
      <c r="B37" s="161">
        <f t="shared" si="2"/>
        <v>707</v>
      </c>
      <c r="C37" s="164">
        <v>50</v>
      </c>
      <c r="D37" s="164">
        <v>85</v>
      </c>
      <c r="E37" s="164">
        <v>73</v>
      </c>
      <c r="F37" s="164">
        <v>69</v>
      </c>
      <c r="G37" s="164">
        <v>0</v>
      </c>
      <c r="H37" s="164">
        <v>57</v>
      </c>
      <c r="I37" s="164">
        <v>373</v>
      </c>
      <c r="J37" s="164">
        <v>0</v>
      </c>
      <c r="K37" s="164">
        <v>0</v>
      </c>
      <c r="L37" s="164">
        <v>0</v>
      </c>
      <c r="M37" s="165">
        <v>0</v>
      </c>
    </row>
    <row r="38" spans="1:13" ht="27.95" customHeight="1" x14ac:dyDescent="0.15">
      <c r="A38" s="160" t="s">
        <v>251</v>
      </c>
      <c r="B38" s="161">
        <f t="shared" si="2"/>
        <v>1121</v>
      </c>
      <c r="C38" s="164">
        <v>207</v>
      </c>
      <c r="D38" s="164">
        <v>38</v>
      </c>
      <c r="E38" s="164">
        <v>22</v>
      </c>
      <c r="F38" s="164">
        <v>37</v>
      </c>
      <c r="G38" s="164">
        <v>0</v>
      </c>
      <c r="H38" s="164">
        <v>307</v>
      </c>
      <c r="I38" s="164">
        <v>233</v>
      </c>
      <c r="J38" s="164">
        <v>277</v>
      </c>
      <c r="K38" s="164">
        <v>0</v>
      </c>
      <c r="L38" s="164">
        <v>0</v>
      </c>
      <c r="M38" s="165">
        <v>0</v>
      </c>
    </row>
    <row r="39" spans="1:13" ht="27.95" customHeight="1" x14ac:dyDescent="0.15">
      <c r="A39" s="160" t="s">
        <v>242</v>
      </c>
      <c r="B39" s="161">
        <f t="shared" si="2"/>
        <v>4772</v>
      </c>
      <c r="C39" s="164">
        <v>397</v>
      </c>
      <c r="D39" s="164">
        <v>239</v>
      </c>
      <c r="E39" s="164">
        <v>196</v>
      </c>
      <c r="F39" s="164">
        <v>132</v>
      </c>
      <c r="G39" s="164">
        <v>133</v>
      </c>
      <c r="H39" s="164">
        <v>1201</v>
      </c>
      <c r="I39" s="164">
        <v>842</v>
      </c>
      <c r="J39" s="164">
        <v>1045</v>
      </c>
      <c r="K39" s="164">
        <v>0</v>
      </c>
      <c r="L39" s="164">
        <v>0</v>
      </c>
      <c r="M39" s="165">
        <v>587</v>
      </c>
    </row>
    <row r="40" spans="1:13" ht="27.95" customHeight="1" x14ac:dyDescent="0.15">
      <c r="A40" s="172" t="s">
        <v>247</v>
      </c>
      <c r="B40" s="167">
        <f t="shared" si="2"/>
        <v>441</v>
      </c>
      <c r="C40" s="168">
        <v>53</v>
      </c>
      <c r="D40" s="168">
        <v>80</v>
      </c>
      <c r="E40" s="168">
        <v>46</v>
      </c>
      <c r="F40" s="168">
        <v>0</v>
      </c>
      <c r="G40" s="168">
        <v>0</v>
      </c>
      <c r="H40" s="168">
        <v>262</v>
      </c>
      <c r="I40" s="168">
        <v>0</v>
      </c>
      <c r="J40" s="168">
        <v>0</v>
      </c>
      <c r="K40" s="168">
        <v>0</v>
      </c>
      <c r="L40" s="168">
        <v>0</v>
      </c>
      <c r="M40" s="169">
        <v>0</v>
      </c>
    </row>
    <row r="41" spans="1:13" ht="39.950000000000003" customHeight="1" x14ac:dyDescent="0.1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</row>
    <row r="42" spans="1:13" ht="39.950000000000003" customHeight="1" x14ac:dyDescent="0.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</row>
    <row r="43" spans="1:13" ht="39.950000000000003" customHeight="1" x14ac:dyDescent="0.25">
      <c r="A43" s="496" t="s">
        <v>41</v>
      </c>
      <c r="B43" s="496"/>
      <c r="C43" s="496"/>
      <c r="D43" s="496"/>
      <c r="E43" s="173"/>
      <c r="F43" s="171"/>
      <c r="G43" s="171"/>
      <c r="H43" s="171"/>
      <c r="I43" s="171"/>
      <c r="J43" s="171"/>
      <c r="K43" s="171"/>
      <c r="L43" s="497" t="s">
        <v>127</v>
      </c>
      <c r="M43" s="497"/>
    </row>
    <row r="44" spans="1:13" ht="30" customHeight="1" x14ac:dyDescent="0.15">
      <c r="A44" s="502" t="s">
        <v>216</v>
      </c>
      <c r="B44" s="500" t="s">
        <v>95</v>
      </c>
      <c r="C44" s="500"/>
      <c r="D44" s="500"/>
      <c r="E44" s="500" t="s">
        <v>98</v>
      </c>
      <c r="F44" s="500"/>
      <c r="G44" s="500"/>
      <c r="H44" s="500" t="s">
        <v>53</v>
      </c>
      <c r="I44" s="500"/>
      <c r="J44" s="500"/>
      <c r="K44" s="500" t="s">
        <v>104</v>
      </c>
      <c r="L44" s="500"/>
      <c r="M44" s="501"/>
    </row>
    <row r="45" spans="1:13" ht="30" customHeight="1" x14ac:dyDescent="0.15">
      <c r="A45" s="503"/>
      <c r="B45" s="174" t="s">
        <v>232</v>
      </c>
      <c r="C45" s="174" t="s">
        <v>233</v>
      </c>
      <c r="D45" s="174" t="s">
        <v>235</v>
      </c>
      <c r="E45" s="174" t="s">
        <v>232</v>
      </c>
      <c r="F45" s="174" t="s">
        <v>233</v>
      </c>
      <c r="G45" s="174" t="s">
        <v>235</v>
      </c>
      <c r="H45" s="174" t="s">
        <v>232</v>
      </c>
      <c r="I45" s="174" t="s">
        <v>233</v>
      </c>
      <c r="J45" s="174" t="s">
        <v>235</v>
      </c>
      <c r="K45" s="174" t="s">
        <v>232</v>
      </c>
      <c r="L45" s="174" t="s">
        <v>233</v>
      </c>
      <c r="M45" s="175" t="s">
        <v>235</v>
      </c>
    </row>
    <row r="46" spans="1:13" ht="30" customHeight="1" x14ac:dyDescent="0.15">
      <c r="A46" s="157" t="s">
        <v>235</v>
      </c>
      <c r="B46" s="158">
        <f>SUM(B47:B61)</f>
        <v>2315</v>
      </c>
      <c r="C46" s="158">
        <f>SUM(C47:C61)</f>
        <v>28380</v>
      </c>
      <c r="D46" s="158">
        <f t="shared" ref="D46:D61" si="4">SUM(B46:C46)</f>
        <v>30695</v>
      </c>
      <c r="E46" s="158">
        <f>SUM(E47:E61)</f>
        <v>751</v>
      </c>
      <c r="F46" s="158">
        <f>SUM(F47:F61)</f>
        <v>12701</v>
      </c>
      <c r="G46" s="158">
        <f t="shared" ref="G46:G60" si="5">SUM(E46:F46)</f>
        <v>13452</v>
      </c>
      <c r="H46" s="158">
        <f>SUM(H47:H61)</f>
        <v>717</v>
      </c>
      <c r="I46" s="158">
        <f>SUM(I47:I61)</f>
        <v>12024</v>
      </c>
      <c r="J46" s="158">
        <f t="shared" ref="J46:J60" si="6">SUM(H46:I46)</f>
        <v>12741</v>
      </c>
      <c r="K46" s="158">
        <f>SUM(K47:K61)</f>
        <v>847</v>
      </c>
      <c r="L46" s="158">
        <f>SUM(L47:L61)</f>
        <v>3655</v>
      </c>
      <c r="M46" s="159">
        <f t="shared" ref="M46:M61" si="7">SUM(K46:L46)</f>
        <v>4502</v>
      </c>
    </row>
    <row r="47" spans="1:13" ht="27.95" customHeight="1" x14ac:dyDescent="0.15">
      <c r="A47" s="160" t="s">
        <v>256</v>
      </c>
      <c r="B47" s="176">
        <f t="shared" ref="B47:B61" si="8">SUM(E47,H47,K47)</f>
        <v>252</v>
      </c>
      <c r="C47" s="176">
        <f t="shared" ref="C47:C61" si="9">SUM(F47,I47,L47)</f>
        <v>13571</v>
      </c>
      <c r="D47" s="176">
        <f t="shared" si="4"/>
        <v>13823</v>
      </c>
      <c r="E47" s="164">
        <v>65</v>
      </c>
      <c r="F47" s="164">
        <v>7058</v>
      </c>
      <c r="G47" s="176">
        <f t="shared" si="5"/>
        <v>7123</v>
      </c>
      <c r="H47" s="164">
        <v>71</v>
      </c>
      <c r="I47" s="164">
        <v>6013</v>
      </c>
      <c r="J47" s="176">
        <f t="shared" si="6"/>
        <v>6084</v>
      </c>
      <c r="K47" s="164">
        <v>116</v>
      </c>
      <c r="L47" s="164">
        <v>500</v>
      </c>
      <c r="M47" s="177">
        <f t="shared" si="7"/>
        <v>616</v>
      </c>
    </row>
    <row r="48" spans="1:13" ht="27.95" customHeight="1" x14ac:dyDescent="0.15">
      <c r="A48" s="160" t="s">
        <v>244</v>
      </c>
      <c r="B48" s="176">
        <f t="shared" si="8"/>
        <v>74</v>
      </c>
      <c r="C48" s="176">
        <f t="shared" si="9"/>
        <v>553</v>
      </c>
      <c r="D48" s="176">
        <f t="shared" si="4"/>
        <v>627</v>
      </c>
      <c r="E48" s="164">
        <v>20</v>
      </c>
      <c r="F48" s="164">
        <v>270</v>
      </c>
      <c r="G48" s="176">
        <f t="shared" si="5"/>
        <v>290</v>
      </c>
      <c r="H48" s="164">
        <v>15</v>
      </c>
      <c r="I48" s="164">
        <v>176</v>
      </c>
      <c r="J48" s="176">
        <f t="shared" si="6"/>
        <v>191</v>
      </c>
      <c r="K48" s="164">
        <v>39</v>
      </c>
      <c r="L48" s="164">
        <v>107</v>
      </c>
      <c r="M48" s="177">
        <f t="shared" si="7"/>
        <v>146</v>
      </c>
    </row>
    <row r="49" spans="1:13" ht="27.95" customHeight="1" x14ac:dyDescent="0.15">
      <c r="A49" s="160" t="s">
        <v>257</v>
      </c>
      <c r="B49" s="176">
        <f t="shared" si="8"/>
        <v>124</v>
      </c>
      <c r="C49" s="176">
        <f t="shared" si="9"/>
        <v>1637</v>
      </c>
      <c r="D49" s="176">
        <f t="shared" si="4"/>
        <v>1761</v>
      </c>
      <c r="E49" s="164">
        <v>35</v>
      </c>
      <c r="F49" s="164">
        <v>684</v>
      </c>
      <c r="G49" s="176">
        <f t="shared" si="5"/>
        <v>719</v>
      </c>
      <c r="H49" s="164">
        <v>37</v>
      </c>
      <c r="I49" s="164">
        <v>797</v>
      </c>
      <c r="J49" s="176">
        <f t="shared" si="6"/>
        <v>834</v>
      </c>
      <c r="K49" s="164">
        <v>52</v>
      </c>
      <c r="L49" s="164">
        <v>156</v>
      </c>
      <c r="M49" s="177">
        <f t="shared" si="7"/>
        <v>208</v>
      </c>
    </row>
    <row r="50" spans="1:13" ht="27.95" customHeight="1" x14ac:dyDescent="0.15">
      <c r="A50" s="160" t="s">
        <v>249</v>
      </c>
      <c r="B50" s="176">
        <f t="shared" si="8"/>
        <v>202</v>
      </c>
      <c r="C50" s="176">
        <f t="shared" si="9"/>
        <v>1359</v>
      </c>
      <c r="D50" s="176">
        <f t="shared" si="4"/>
        <v>1561</v>
      </c>
      <c r="E50" s="164">
        <v>37</v>
      </c>
      <c r="F50" s="164">
        <v>483</v>
      </c>
      <c r="G50" s="176">
        <f t="shared" si="5"/>
        <v>520</v>
      </c>
      <c r="H50" s="164">
        <v>64</v>
      </c>
      <c r="I50" s="164">
        <v>721</v>
      </c>
      <c r="J50" s="176">
        <f t="shared" si="6"/>
        <v>785</v>
      </c>
      <c r="K50" s="164">
        <v>101</v>
      </c>
      <c r="L50" s="164">
        <v>155</v>
      </c>
      <c r="M50" s="177">
        <f t="shared" si="7"/>
        <v>256</v>
      </c>
    </row>
    <row r="51" spans="1:13" ht="27.95" customHeight="1" x14ac:dyDescent="0.15">
      <c r="A51" s="160" t="s">
        <v>254</v>
      </c>
      <c r="B51" s="176">
        <f t="shared" si="8"/>
        <v>208</v>
      </c>
      <c r="C51" s="176">
        <f t="shared" si="9"/>
        <v>510</v>
      </c>
      <c r="D51" s="176">
        <f t="shared" si="4"/>
        <v>718</v>
      </c>
      <c r="E51" s="164">
        <v>27</v>
      </c>
      <c r="F51" s="164">
        <v>259</v>
      </c>
      <c r="G51" s="176">
        <f t="shared" si="5"/>
        <v>286</v>
      </c>
      <c r="H51" s="164">
        <v>43</v>
      </c>
      <c r="I51" s="164">
        <v>202</v>
      </c>
      <c r="J51" s="176">
        <f t="shared" si="6"/>
        <v>245</v>
      </c>
      <c r="K51" s="164">
        <v>138</v>
      </c>
      <c r="L51" s="164">
        <v>49</v>
      </c>
      <c r="M51" s="177">
        <f t="shared" si="7"/>
        <v>187</v>
      </c>
    </row>
    <row r="52" spans="1:13" ht="27.95" customHeight="1" x14ac:dyDescent="0.15">
      <c r="A52" s="160" t="s">
        <v>245</v>
      </c>
      <c r="B52" s="176">
        <f t="shared" si="8"/>
        <v>15</v>
      </c>
      <c r="C52" s="176">
        <f t="shared" si="9"/>
        <v>602</v>
      </c>
      <c r="D52" s="176">
        <f t="shared" si="4"/>
        <v>617</v>
      </c>
      <c r="E52" s="164">
        <v>9</v>
      </c>
      <c r="F52" s="164">
        <v>339</v>
      </c>
      <c r="G52" s="176">
        <f t="shared" si="5"/>
        <v>348</v>
      </c>
      <c r="H52" s="164">
        <v>3</v>
      </c>
      <c r="I52" s="164">
        <v>209</v>
      </c>
      <c r="J52" s="176">
        <f t="shared" si="6"/>
        <v>212</v>
      </c>
      <c r="K52" s="164">
        <v>3</v>
      </c>
      <c r="L52" s="164">
        <v>54</v>
      </c>
      <c r="M52" s="177">
        <f t="shared" si="7"/>
        <v>57</v>
      </c>
    </row>
    <row r="53" spans="1:13" ht="27.95" customHeight="1" x14ac:dyDescent="0.15">
      <c r="A53" s="160" t="s">
        <v>255</v>
      </c>
      <c r="B53" s="176">
        <f t="shared" si="8"/>
        <v>0</v>
      </c>
      <c r="C53" s="176">
        <f t="shared" si="9"/>
        <v>0</v>
      </c>
      <c r="D53" s="176">
        <f t="shared" si="4"/>
        <v>0</v>
      </c>
      <c r="E53" s="164">
        <v>0</v>
      </c>
      <c r="F53" s="164">
        <v>0</v>
      </c>
      <c r="G53" s="176">
        <f t="shared" si="5"/>
        <v>0</v>
      </c>
      <c r="H53" s="164">
        <v>0</v>
      </c>
      <c r="I53" s="164">
        <v>0</v>
      </c>
      <c r="J53" s="176">
        <f t="shared" si="6"/>
        <v>0</v>
      </c>
      <c r="K53" s="164">
        <v>0</v>
      </c>
      <c r="L53" s="164">
        <v>0</v>
      </c>
      <c r="M53" s="177">
        <f t="shared" si="7"/>
        <v>0</v>
      </c>
    </row>
    <row r="54" spans="1:13" ht="27.95" customHeight="1" x14ac:dyDescent="0.15">
      <c r="A54" s="160" t="s">
        <v>239</v>
      </c>
      <c r="B54" s="176">
        <f t="shared" si="8"/>
        <v>617</v>
      </c>
      <c r="C54" s="176">
        <f t="shared" si="9"/>
        <v>1328</v>
      </c>
      <c r="D54" s="176">
        <f t="shared" si="4"/>
        <v>1945</v>
      </c>
      <c r="E54" s="164">
        <v>310</v>
      </c>
      <c r="F54" s="164">
        <v>430</v>
      </c>
      <c r="G54" s="176">
        <f t="shared" si="5"/>
        <v>740</v>
      </c>
      <c r="H54" s="164">
        <v>173</v>
      </c>
      <c r="I54" s="164">
        <v>588</v>
      </c>
      <c r="J54" s="176">
        <f t="shared" si="6"/>
        <v>761</v>
      </c>
      <c r="K54" s="164">
        <v>134</v>
      </c>
      <c r="L54" s="164">
        <v>310</v>
      </c>
      <c r="M54" s="177">
        <f t="shared" si="7"/>
        <v>444</v>
      </c>
    </row>
    <row r="55" spans="1:13" ht="27.95" customHeight="1" x14ac:dyDescent="0.15">
      <c r="A55" s="160" t="s">
        <v>241</v>
      </c>
      <c r="B55" s="176">
        <f t="shared" si="8"/>
        <v>34</v>
      </c>
      <c r="C55" s="176">
        <f t="shared" si="9"/>
        <v>755</v>
      </c>
      <c r="D55" s="206">
        <f t="shared" si="4"/>
        <v>789</v>
      </c>
      <c r="E55" s="164">
        <v>14</v>
      </c>
      <c r="F55" s="164">
        <v>464</v>
      </c>
      <c r="G55" s="176">
        <f t="shared" si="5"/>
        <v>478</v>
      </c>
      <c r="H55" s="164">
        <v>9</v>
      </c>
      <c r="I55" s="164">
        <v>257</v>
      </c>
      <c r="J55" s="176">
        <f t="shared" si="6"/>
        <v>266</v>
      </c>
      <c r="K55" s="164">
        <v>11</v>
      </c>
      <c r="L55" s="164">
        <v>34</v>
      </c>
      <c r="M55" s="177">
        <f t="shared" si="7"/>
        <v>45</v>
      </c>
    </row>
    <row r="56" spans="1:13" ht="27.95" customHeight="1" x14ac:dyDescent="0.15">
      <c r="A56" s="160" t="s">
        <v>252</v>
      </c>
      <c r="B56" s="176">
        <f t="shared" si="8"/>
        <v>86</v>
      </c>
      <c r="C56" s="176">
        <f t="shared" si="9"/>
        <v>1259</v>
      </c>
      <c r="D56" s="176">
        <f t="shared" si="4"/>
        <v>1345</v>
      </c>
      <c r="E56" s="164">
        <v>4</v>
      </c>
      <c r="F56" s="164">
        <v>439</v>
      </c>
      <c r="G56" s="176">
        <f t="shared" si="5"/>
        <v>443</v>
      </c>
      <c r="H56" s="164">
        <v>57</v>
      </c>
      <c r="I56" s="164">
        <v>668</v>
      </c>
      <c r="J56" s="176">
        <f t="shared" si="6"/>
        <v>725</v>
      </c>
      <c r="K56" s="164">
        <v>25</v>
      </c>
      <c r="L56" s="164">
        <v>152</v>
      </c>
      <c r="M56" s="177">
        <f t="shared" si="7"/>
        <v>177</v>
      </c>
    </row>
    <row r="57" spans="1:13" ht="27.95" customHeight="1" x14ac:dyDescent="0.15">
      <c r="A57" s="160" t="s">
        <v>246</v>
      </c>
      <c r="B57" s="176">
        <f t="shared" si="8"/>
        <v>164</v>
      </c>
      <c r="C57" s="176">
        <f t="shared" si="9"/>
        <v>304</v>
      </c>
      <c r="D57" s="176">
        <f t="shared" si="4"/>
        <v>468</v>
      </c>
      <c r="E57" s="164">
        <v>130</v>
      </c>
      <c r="F57" s="164">
        <v>169</v>
      </c>
      <c r="G57" s="176">
        <f t="shared" si="5"/>
        <v>299</v>
      </c>
      <c r="H57" s="164">
        <v>20</v>
      </c>
      <c r="I57" s="164">
        <v>116</v>
      </c>
      <c r="J57" s="176">
        <f t="shared" si="6"/>
        <v>136</v>
      </c>
      <c r="K57" s="164">
        <v>14</v>
      </c>
      <c r="L57" s="164">
        <v>19</v>
      </c>
      <c r="M57" s="177">
        <f t="shared" si="7"/>
        <v>33</v>
      </c>
    </row>
    <row r="58" spans="1:13" ht="27.95" customHeight="1" x14ac:dyDescent="0.15">
      <c r="A58" s="160" t="s">
        <v>253</v>
      </c>
      <c r="B58" s="176">
        <f t="shared" si="8"/>
        <v>53</v>
      </c>
      <c r="C58" s="176">
        <f t="shared" si="9"/>
        <v>654</v>
      </c>
      <c r="D58" s="176">
        <f t="shared" si="4"/>
        <v>707</v>
      </c>
      <c r="E58" s="164">
        <v>3</v>
      </c>
      <c r="F58" s="164">
        <v>239</v>
      </c>
      <c r="G58" s="176">
        <f t="shared" si="5"/>
        <v>242</v>
      </c>
      <c r="H58" s="164">
        <v>48</v>
      </c>
      <c r="I58" s="164">
        <v>382</v>
      </c>
      <c r="J58" s="176">
        <f t="shared" si="6"/>
        <v>430</v>
      </c>
      <c r="K58" s="164">
        <v>2</v>
      </c>
      <c r="L58" s="164">
        <v>33</v>
      </c>
      <c r="M58" s="177">
        <f t="shared" si="7"/>
        <v>35</v>
      </c>
    </row>
    <row r="59" spans="1:13" ht="27.95" customHeight="1" x14ac:dyDescent="0.15">
      <c r="A59" s="160" t="s">
        <v>251</v>
      </c>
      <c r="B59" s="176">
        <f t="shared" si="8"/>
        <v>62</v>
      </c>
      <c r="C59" s="176">
        <f t="shared" si="9"/>
        <v>1059</v>
      </c>
      <c r="D59" s="176">
        <f t="shared" si="4"/>
        <v>1121</v>
      </c>
      <c r="E59" s="164">
        <v>30</v>
      </c>
      <c r="F59" s="164">
        <v>351</v>
      </c>
      <c r="G59" s="176">
        <f t="shared" si="5"/>
        <v>381</v>
      </c>
      <c r="H59" s="164">
        <v>21</v>
      </c>
      <c r="I59" s="164">
        <v>358</v>
      </c>
      <c r="J59" s="176">
        <f t="shared" si="6"/>
        <v>379</v>
      </c>
      <c r="K59" s="164">
        <v>11</v>
      </c>
      <c r="L59" s="164">
        <v>350</v>
      </c>
      <c r="M59" s="177">
        <f t="shared" si="7"/>
        <v>361</v>
      </c>
    </row>
    <row r="60" spans="1:13" ht="27.95" customHeight="1" x14ac:dyDescent="0.15">
      <c r="A60" s="160" t="s">
        <v>242</v>
      </c>
      <c r="B60" s="176">
        <f t="shared" si="8"/>
        <v>210</v>
      </c>
      <c r="C60" s="176">
        <f t="shared" si="9"/>
        <v>4562</v>
      </c>
      <c r="D60" s="176">
        <f t="shared" si="4"/>
        <v>4772</v>
      </c>
      <c r="E60" s="164">
        <v>56</v>
      </c>
      <c r="F60" s="164">
        <v>1361</v>
      </c>
      <c r="G60" s="176">
        <f t="shared" si="5"/>
        <v>1417</v>
      </c>
      <c r="H60" s="164">
        <v>74</v>
      </c>
      <c r="I60" s="164">
        <v>1506</v>
      </c>
      <c r="J60" s="176">
        <f t="shared" si="6"/>
        <v>1580</v>
      </c>
      <c r="K60" s="164">
        <v>80</v>
      </c>
      <c r="L60" s="164">
        <v>1695</v>
      </c>
      <c r="M60" s="177">
        <f t="shared" si="7"/>
        <v>1775</v>
      </c>
    </row>
    <row r="61" spans="1:13" ht="27.95" customHeight="1" x14ac:dyDescent="0.15">
      <c r="A61" s="166" t="s">
        <v>247</v>
      </c>
      <c r="B61" s="178">
        <f t="shared" si="8"/>
        <v>214</v>
      </c>
      <c r="C61" s="178">
        <f t="shared" si="9"/>
        <v>227</v>
      </c>
      <c r="D61" s="178">
        <f t="shared" si="4"/>
        <v>441</v>
      </c>
      <c r="E61" s="168">
        <v>11</v>
      </c>
      <c r="F61" s="168">
        <v>155</v>
      </c>
      <c r="G61" s="178">
        <f>SUM(E61:F61)</f>
        <v>166</v>
      </c>
      <c r="H61" s="168">
        <v>82</v>
      </c>
      <c r="I61" s="168">
        <v>31</v>
      </c>
      <c r="J61" s="178">
        <f>SUM(H61:I61)</f>
        <v>113</v>
      </c>
      <c r="K61" s="168">
        <v>121</v>
      </c>
      <c r="L61" s="168">
        <v>41</v>
      </c>
      <c r="M61" s="179">
        <f t="shared" si="7"/>
        <v>162</v>
      </c>
    </row>
    <row r="62" spans="1:13" ht="20.25" x14ac:dyDescent="0.1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</row>
    <row r="63" spans="1:13" ht="20.25" x14ac:dyDescent="0.1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</row>
  </sheetData>
  <mergeCells count="14">
    <mergeCell ref="A43:D43"/>
    <mergeCell ref="L43:M43"/>
    <mergeCell ref="K44:M44"/>
    <mergeCell ref="A44:A45"/>
    <mergeCell ref="B44:D44"/>
    <mergeCell ref="E44:G44"/>
    <mergeCell ref="H44:J44"/>
    <mergeCell ref="A23:D23"/>
    <mergeCell ref="L23:M23"/>
    <mergeCell ref="A3:D3"/>
    <mergeCell ref="L3:M3"/>
    <mergeCell ref="A1:M1"/>
    <mergeCell ref="A2:C2"/>
    <mergeCell ref="A21:M21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D62"/>
  <sheetViews>
    <sheetView showGridLines="0" zoomScale="70" zoomScaleNormal="70" zoomScaleSheetLayoutView="70" workbookViewId="0">
      <selection activeCell="H11" sqref="H11"/>
    </sheetView>
  </sheetViews>
  <sheetFormatPr defaultColWidth="9.109375" defaultRowHeight="14.25" x14ac:dyDescent="0.15"/>
  <cols>
    <col min="1" max="14" width="16" style="1" customWidth="1"/>
    <col min="15" max="238" width="9.109375" style="1"/>
  </cols>
  <sheetData>
    <row r="1" spans="1:15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5" ht="39.950000000000003" customHeight="1" x14ac:dyDescent="0.15">
      <c r="A2" s="489" t="s">
        <v>101</v>
      </c>
      <c r="B2" s="489"/>
      <c r="C2" s="489"/>
    </row>
    <row r="3" spans="1:15" ht="39.950000000000003" customHeight="1" x14ac:dyDescent="0.25">
      <c r="A3" s="496" t="s">
        <v>20</v>
      </c>
      <c r="B3" s="496"/>
      <c r="C3" s="496"/>
      <c r="D3" s="496"/>
      <c r="E3" s="171"/>
      <c r="F3" s="171"/>
      <c r="G3" s="171"/>
      <c r="H3" s="171"/>
      <c r="I3" s="171"/>
      <c r="J3" s="171"/>
      <c r="K3" s="171"/>
      <c r="L3" s="497" t="s">
        <v>138</v>
      </c>
      <c r="M3" s="497"/>
      <c r="N3" s="171"/>
      <c r="O3" s="171"/>
    </row>
    <row r="4" spans="1:15" ht="30" customHeight="1" x14ac:dyDescent="0.15">
      <c r="A4" s="153" t="s">
        <v>216</v>
      </c>
      <c r="B4" s="154" t="s">
        <v>234</v>
      </c>
      <c r="C4" s="155" t="s">
        <v>190</v>
      </c>
      <c r="D4" s="154" t="s">
        <v>72</v>
      </c>
      <c r="E4" s="154" t="s">
        <v>89</v>
      </c>
      <c r="F4" s="154" t="s">
        <v>93</v>
      </c>
      <c r="G4" s="154" t="s">
        <v>78</v>
      </c>
      <c r="H4" s="154" t="s">
        <v>77</v>
      </c>
      <c r="I4" s="154" t="s">
        <v>80</v>
      </c>
      <c r="J4" s="154" t="s">
        <v>90</v>
      </c>
      <c r="K4" s="154" t="s">
        <v>91</v>
      </c>
      <c r="L4" s="154" t="s">
        <v>92</v>
      </c>
      <c r="M4" s="156" t="s">
        <v>94</v>
      </c>
      <c r="N4" s="171"/>
      <c r="O4" s="171"/>
    </row>
    <row r="5" spans="1:15" ht="30" customHeight="1" x14ac:dyDescent="0.15">
      <c r="A5" s="157" t="s">
        <v>235</v>
      </c>
      <c r="B5" s="158">
        <f t="shared" ref="B5:B20" si="0">SUM(C5:M5)</f>
        <v>1076</v>
      </c>
      <c r="C5" s="158">
        <f t="shared" ref="C5:M5" si="1">SUM(C6:C20)</f>
        <v>220</v>
      </c>
      <c r="D5" s="158">
        <f t="shared" si="1"/>
        <v>79</v>
      </c>
      <c r="E5" s="158">
        <f t="shared" si="1"/>
        <v>58</v>
      </c>
      <c r="F5" s="158">
        <f t="shared" si="1"/>
        <v>76</v>
      </c>
      <c r="G5" s="158">
        <f t="shared" si="1"/>
        <v>83</v>
      </c>
      <c r="H5" s="158">
        <f t="shared" si="1"/>
        <v>350</v>
      </c>
      <c r="I5" s="158">
        <f t="shared" si="1"/>
        <v>188</v>
      </c>
      <c r="J5" s="158">
        <f t="shared" si="1"/>
        <v>16</v>
      </c>
      <c r="K5" s="158">
        <f t="shared" si="1"/>
        <v>4</v>
      </c>
      <c r="L5" s="158">
        <f t="shared" si="1"/>
        <v>1</v>
      </c>
      <c r="M5" s="159">
        <f t="shared" si="1"/>
        <v>1</v>
      </c>
      <c r="N5" s="171"/>
      <c r="O5" s="171"/>
    </row>
    <row r="6" spans="1:15" ht="27.95" customHeight="1" x14ac:dyDescent="0.15">
      <c r="A6" s="160" t="s">
        <v>256</v>
      </c>
      <c r="B6" s="161">
        <f t="shared" si="0"/>
        <v>194</v>
      </c>
      <c r="C6" s="162">
        <v>27</v>
      </c>
      <c r="D6" s="162">
        <v>11</v>
      </c>
      <c r="E6" s="162">
        <v>13</v>
      </c>
      <c r="F6" s="162">
        <v>12</v>
      </c>
      <c r="G6" s="162">
        <v>13</v>
      </c>
      <c r="H6" s="162">
        <v>76</v>
      </c>
      <c r="I6" s="162">
        <v>37</v>
      </c>
      <c r="J6" s="162">
        <v>3</v>
      </c>
      <c r="K6" s="162">
        <v>2</v>
      </c>
      <c r="L6" s="162">
        <v>0</v>
      </c>
      <c r="M6" s="163">
        <v>0</v>
      </c>
      <c r="N6" s="171"/>
      <c r="O6" s="171"/>
    </row>
    <row r="7" spans="1:15" ht="27.95" customHeight="1" x14ac:dyDescent="0.15">
      <c r="A7" s="160" t="s">
        <v>244</v>
      </c>
      <c r="B7" s="161">
        <f t="shared" si="0"/>
        <v>47</v>
      </c>
      <c r="C7" s="164">
        <v>5</v>
      </c>
      <c r="D7" s="164">
        <v>1</v>
      </c>
      <c r="E7" s="164">
        <v>7</v>
      </c>
      <c r="F7" s="164">
        <v>1</v>
      </c>
      <c r="G7" s="164">
        <v>0</v>
      </c>
      <c r="H7" s="164">
        <v>22</v>
      </c>
      <c r="I7" s="164">
        <v>10</v>
      </c>
      <c r="J7" s="164">
        <v>1</v>
      </c>
      <c r="K7" s="164">
        <v>0</v>
      </c>
      <c r="L7" s="164">
        <v>0</v>
      </c>
      <c r="M7" s="165">
        <v>0</v>
      </c>
      <c r="N7" s="171"/>
      <c r="O7" s="171"/>
    </row>
    <row r="8" spans="1:15" ht="27.95" customHeight="1" x14ac:dyDescent="0.15">
      <c r="A8" s="160" t="s">
        <v>257</v>
      </c>
      <c r="B8" s="161">
        <f t="shared" si="0"/>
        <v>64</v>
      </c>
      <c r="C8" s="164">
        <v>15</v>
      </c>
      <c r="D8" s="164">
        <v>3</v>
      </c>
      <c r="E8" s="164">
        <v>4</v>
      </c>
      <c r="F8" s="164">
        <v>3</v>
      </c>
      <c r="G8" s="164">
        <v>5</v>
      </c>
      <c r="H8" s="164">
        <v>14</v>
      </c>
      <c r="I8" s="164">
        <v>15</v>
      </c>
      <c r="J8" s="164">
        <v>2</v>
      </c>
      <c r="K8" s="164">
        <v>2</v>
      </c>
      <c r="L8" s="164">
        <v>1</v>
      </c>
      <c r="M8" s="165">
        <v>0</v>
      </c>
      <c r="N8" s="171"/>
      <c r="O8" s="171"/>
    </row>
    <row r="9" spans="1:15" ht="27.95" customHeight="1" x14ac:dyDescent="0.15">
      <c r="A9" s="160" t="s">
        <v>249</v>
      </c>
      <c r="B9" s="161">
        <f t="shared" si="0"/>
        <v>154</v>
      </c>
      <c r="C9" s="164">
        <v>31</v>
      </c>
      <c r="D9" s="164">
        <v>18</v>
      </c>
      <c r="E9" s="164">
        <v>9</v>
      </c>
      <c r="F9" s="164">
        <v>18</v>
      </c>
      <c r="G9" s="164">
        <v>17</v>
      </c>
      <c r="H9" s="164">
        <v>40</v>
      </c>
      <c r="I9" s="164">
        <v>20</v>
      </c>
      <c r="J9" s="164">
        <v>1</v>
      </c>
      <c r="K9" s="164">
        <v>0</v>
      </c>
      <c r="L9" s="164">
        <v>0</v>
      </c>
      <c r="M9" s="165">
        <v>0</v>
      </c>
      <c r="N9" s="171"/>
      <c r="O9" s="171"/>
    </row>
    <row r="10" spans="1:15" ht="27.95" customHeight="1" x14ac:dyDescent="0.15">
      <c r="A10" s="160" t="s">
        <v>254</v>
      </c>
      <c r="B10" s="161">
        <f t="shared" si="0"/>
        <v>48</v>
      </c>
      <c r="C10" s="164">
        <v>9</v>
      </c>
      <c r="D10" s="164">
        <v>4</v>
      </c>
      <c r="E10" s="164">
        <v>1</v>
      </c>
      <c r="F10" s="164">
        <v>2</v>
      </c>
      <c r="G10" s="164">
        <v>7</v>
      </c>
      <c r="H10" s="164">
        <v>20</v>
      </c>
      <c r="I10" s="164">
        <v>5</v>
      </c>
      <c r="J10" s="164">
        <v>0</v>
      </c>
      <c r="K10" s="164">
        <v>0</v>
      </c>
      <c r="L10" s="164">
        <v>0</v>
      </c>
      <c r="M10" s="165">
        <v>0</v>
      </c>
      <c r="N10" s="171"/>
      <c r="O10" s="171"/>
    </row>
    <row r="11" spans="1:15" ht="27.95" customHeight="1" x14ac:dyDescent="0.15">
      <c r="A11" s="160" t="s">
        <v>245</v>
      </c>
      <c r="B11" s="161">
        <f t="shared" si="0"/>
        <v>55</v>
      </c>
      <c r="C11" s="164">
        <v>15</v>
      </c>
      <c r="D11" s="164">
        <v>7</v>
      </c>
      <c r="E11" s="164">
        <v>5</v>
      </c>
      <c r="F11" s="164">
        <v>4</v>
      </c>
      <c r="G11" s="164">
        <v>5</v>
      </c>
      <c r="H11" s="164">
        <v>13</v>
      </c>
      <c r="I11" s="164">
        <v>6</v>
      </c>
      <c r="J11" s="164">
        <v>0</v>
      </c>
      <c r="K11" s="164">
        <v>0</v>
      </c>
      <c r="L11" s="164">
        <v>0</v>
      </c>
      <c r="M11" s="165">
        <v>0</v>
      </c>
      <c r="N11" s="171"/>
      <c r="O11" s="171"/>
    </row>
    <row r="12" spans="1:15" ht="27.95" customHeight="1" x14ac:dyDescent="0.15">
      <c r="A12" s="160" t="s">
        <v>255</v>
      </c>
      <c r="B12" s="161">
        <f t="shared" si="0"/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5">
        <v>0</v>
      </c>
      <c r="N12" s="171"/>
      <c r="O12" s="171"/>
    </row>
    <row r="13" spans="1:15" ht="27.95" customHeight="1" x14ac:dyDescent="0.15">
      <c r="A13" s="160" t="s">
        <v>239</v>
      </c>
      <c r="B13" s="161">
        <f t="shared" si="0"/>
        <v>132</v>
      </c>
      <c r="C13" s="164">
        <v>17</v>
      </c>
      <c r="D13" s="164">
        <v>5</v>
      </c>
      <c r="E13" s="164">
        <v>4</v>
      </c>
      <c r="F13" s="164">
        <v>11</v>
      </c>
      <c r="G13" s="164">
        <v>9</v>
      </c>
      <c r="H13" s="164">
        <v>47</v>
      </c>
      <c r="I13" s="164">
        <v>33</v>
      </c>
      <c r="J13" s="164">
        <v>5</v>
      </c>
      <c r="K13" s="164">
        <v>0</v>
      </c>
      <c r="L13" s="164">
        <v>0</v>
      </c>
      <c r="M13" s="165">
        <v>1</v>
      </c>
      <c r="N13" s="171"/>
      <c r="O13" s="171"/>
    </row>
    <row r="14" spans="1:15" ht="27.95" customHeight="1" x14ac:dyDescent="0.15">
      <c r="A14" s="160" t="s">
        <v>241</v>
      </c>
      <c r="B14" s="161">
        <f t="shared" si="0"/>
        <v>21</v>
      </c>
      <c r="C14" s="164">
        <v>8</v>
      </c>
      <c r="D14" s="164">
        <v>2</v>
      </c>
      <c r="E14" s="164">
        <v>2</v>
      </c>
      <c r="F14" s="164">
        <v>0</v>
      </c>
      <c r="G14" s="164">
        <v>0</v>
      </c>
      <c r="H14" s="164">
        <v>2</v>
      </c>
      <c r="I14" s="164">
        <v>6</v>
      </c>
      <c r="J14" s="164">
        <v>1</v>
      </c>
      <c r="K14" s="164">
        <v>0</v>
      </c>
      <c r="L14" s="164">
        <v>0</v>
      </c>
      <c r="M14" s="165">
        <v>0</v>
      </c>
      <c r="N14" s="171"/>
      <c r="O14" s="171"/>
    </row>
    <row r="15" spans="1:15" ht="27.95" customHeight="1" x14ac:dyDescent="0.15">
      <c r="A15" s="160" t="s">
        <v>252</v>
      </c>
      <c r="B15" s="161">
        <f t="shared" si="0"/>
        <v>65</v>
      </c>
      <c r="C15" s="164">
        <v>24</v>
      </c>
      <c r="D15" s="164">
        <v>4</v>
      </c>
      <c r="E15" s="164">
        <v>3</v>
      </c>
      <c r="F15" s="164">
        <v>4</v>
      </c>
      <c r="G15" s="164">
        <v>4</v>
      </c>
      <c r="H15" s="164">
        <v>17</v>
      </c>
      <c r="I15" s="164">
        <v>9</v>
      </c>
      <c r="J15" s="164">
        <v>0</v>
      </c>
      <c r="K15" s="164">
        <v>0</v>
      </c>
      <c r="L15" s="164">
        <v>0</v>
      </c>
      <c r="M15" s="165">
        <v>0</v>
      </c>
      <c r="N15" s="171"/>
      <c r="O15" s="171"/>
    </row>
    <row r="16" spans="1:15" ht="27.95" customHeight="1" x14ac:dyDescent="0.15">
      <c r="A16" s="160" t="s">
        <v>246</v>
      </c>
      <c r="B16" s="161">
        <f t="shared" si="0"/>
        <v>35</v>
      </c>
      <c r="C16" s="164">
        <v>9</v>
      </c>
      <c r="D16" s="164">
        <v>9</v>
      </c>
      <c r="E16" s="164">
        <v>2</v>
      </c>
      <c r="F16" s="164">
        <v>2</v>
      </c>
      <c r="G16" s="164">
        <v>5</v>
      </c>
      <c r="H16" s="164">
        <v>6</v>
      </c>
      <c r="I16" s="164">
        <v>2</v>
      </c>
      <c r="J16" s="164">
        <v>0</v>
      </c>
      <c r="K16" s="164">
        <v>0</v>
      </c>
      <c r="L16" s="164">
        <v>0</v>
      </c>
      <c r="M16" s="165">
        <v>0</v>
      </c>
      <c r="N16" s="171"/>
      <c r="O16" s="171"/>
    </row>
    <row r="17" spans="1:15" ht="27.95" customHeight="1" x14ac:dyDescent="0.15">
      <c r="A17" s="160" t="s">
        <v>253</v>
      </c>
      <c r="B17" s="161">
        <f t="shared" si="0"/>
        <v>20</v>
      </c>
      <c r="C17" s="164">
        <v>12</v>
      </c>
      <c r="D17" s="164">
        <v>0</v>
      </c>
      <c r="E17" s="164">
        <v>1</v>
      </c>
      <c r="F17" s="164">
        <v>1</v>
      </c>
      <c r="G17" s="164">
        <v>1</v>
      </c>
      <c r="H17" s="164">
        <v>3</v>
      </c>
      <c r="I17" s="164">
        <v>2</v>
      </c>
      <c r="J17" s="164">
        <v>0</v>
      </c>
      <c r="K17" s="164">
        <v>0</v>
      </c>
      <c r="L17" s="164">
        <v>0</v>
      </c>
      <c r="M17" s="165">
        <v>0</v>
      </c>
      <c r="N17" s="171"/>
      <c r="O17" s="171"/>
    </row>
    <row r="18" spans="1:15" ht="27.95" customHeight="1" x14ac:dyDescent="0.15">
      <c r="A18" s="160" t="s">
        <v>251</v>
      </c>
      <c r="B18" s="161">
        <f t="shared" si="0"/>
        <v>65</v>
      </c>
      <c r="C18" s="164">
        <v>7</v>
      </c>
      <c r="D18" s="164">
        <v>3</v>
      </c>
      <c r="E18" s="164">
        <v>2</v>
      </c>
      <c r="F18" s="164">
        <v>5</v>
      </c>
      <c r="G18" s="164">
        <v>9</v>
      </c>
      <c r="H18" s="164">
        <v>29</v>
      </c>
      <c r="I18" s="164">
        <v>9</v>
      </c>
      <c r="J18" s="164">
        <v>1</v>
      </c>
      <c r="K18" s="164">
        <v>0</v>
      </c>
      <c r="L18" s="164">
        <v>0</v>
      </c>
      <c r="M18" s="165">
        <v>0</v>
      </c>
      <c r="N18" s="171"/>
      <c r="O18" s="171"/>
    </row>
    <row r="19" spans="1:15" ht="27.95" customHeight="1" x14ac:dyDescent="0.15">
      <c r="A19" s="160" t="s">
        <v>242</v>
      </c>
      <c r="B19" s="161">
        <f t="shared" si="0"/>
        <v>138</v>
      </c>
      <c r="C19" s="164">
        <v>33</v>
      </c>
      <c r="D19" s="164">
        <v>9</v>
      </c>
      <c r="E19" s="164">
        <v>3</v>
      </c>
      <c r="F19" s="164">
        <v>8</v>
      </c>
      <c r="G19" s="164">
        <v>5</v>
      </c>
      <c r="H19" s="164">
        <v>46</v>
      </c>
      <c r="I19" s="164">
        <v>32</v>
      </c>
      <c r="J19" s="164">
        <v>2</v>
      </c>
      <c r="K19" s="164">
        <v>0</v>
      </c>
      <c r="L19" s="164">
        <v>0</v>
      </c>
      <c r="M19" s="165">
        <v>0</v>
      </c>
      <c r="N19" s="171"/>
      <c r="O19" s="171"/>
    </row>
    <row r="20" spans="1:15" ht="27.95" customHeight="1" x14ac:dyDescent="0.15">
      <c r="A20" s="172" t="s">
        <v>247</v>
      </c>
      <c r="B20" s="167">
        <f t="shared" si="0"/>
        <v>38</v>
      </c>
      <c r="C20" s="168">
        <v>8</v>
      </c>
      <c r="D20" s="168">
        <v>3</v>
      </c>
      <c r="E20" s="168">
        <v>2</v>
      </c>
      <c r="F20" s="168">
        <v>5</v>
      </c>
      <c r="G20" s="168">
        <v>3</v>
      </c>
      <c r="H20" s="168">
        <v>15</v>
      </c>
      <c r="I20" s="168">
        <v>2</v>
      </c>
      <c r="J20" s="168">
        <v>0</v>
      </c>
      <c r="K20" s="168">
        <v>0</v>
      </c>
      <c r="L20" s="168">
        <v>0</v>
      </c>
      <c r="M20" s="169">
        <v>0</v>
      </c>
      <c r="N20" s="171"/>
      <c r="O20" s="171"/>
    </row>
    <row r="21" spans="1:15" ht="39.950000000000003" customHeight="1" x14ac:dyDescent="0.15">
      <c r="A21" s="505"/>
      <c r="B21" s="505"/>
      <c r="C21" s="505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</row>
    <row r="22" spans="1:15" ht="39.950000000000003" customHeight="1" x14ac:dyDescent="0.15">
      <c r="A22" s="208"/>
      <c r="B22" s="208"/>
      <c r="C22" s="208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</row>
    <row r="23" spans="1:15" ht="39.950000000000003" customHeight="1" x14ac:dyDescent="0.25">
      <c r="A23" s="496" t="s">
        <v>12</v>
      </c>
      <c r="B23" s="496"/>
      <c r="C23" s="496"/>
      <c r="D23" s="496"/>
      <c r="E23" s="171"/>
      <c r="F23" s="171"/>
      <c r="G23" s="171"/>
      <c r="H23" s="171"/>
      <c r="I23" s="171"/>
      <c r="J23" s="171"/>
      <c r="K23" s="171"/>
      <c r="L23" s="497" t="s">
        <v>127</v>
      </c>
      <c r="M23" s="497"/>
      <c r="N23" s="171"/>
      <c r="O23" s="171"/>
    </row>
    <row r="24" spans="1:15" ht="30" customHeight="1" x14ac:dyDescent="0.15">
      <c r="A24" s="153" t="s">
        <v>216</v>
      </c>
      <c r="B24" s="154" t="s">
        <v>234</v>
      </c>
      <c r="C24" s="155" t="s">
        <v>190</v>
      </c>
      <c r="D24" s="154" t="s">
        <v>72</v>
      </c>
      <c r="E24" s="154" t="s">
        <v>89</v>
      </c>
      <c r="F24" s="154" t="s">
        <v>93</v>
      </c>
      <c r="G24" s="154" t="s">
        <v>78</v>
      </c>
      <c r="H24" s="154" t="s">
        <v>77</v>
      </c>
      <c r="I24" s="154" t="s">
        <v>80</v>
      </c>
      <c r="J24" s="154" t="s">
        <v>90</v>
      </c>
      <c r="K24" s="154" t="s">
        <v>91</v>
      </c>
      <c r="L24" s="154" t="s">
        <v>92</v>
      </c>
      <c r="M24" s="156" t="s">
        <v>94</v>
      </c>
      <c r="N24" s="171"/>
      <c r="O24" s="171"/>
    </row>
    <row r="25" spans="1:15" ht="30" customHeight="1" x14ac:dyDescent="0.15">
      <c r="A25" s="157" t="s">
        <v>235</v>
      </c>
      <c r="B25" s="158">
        <f t="shared" ref="B25:B40" si="2">SUM(C25:M25)</f>
        <v>66490</v>
      </c>
      <c r="C25" s="158">
        <f t="shared" ref="C25:M25" si="3">SUM(C26:C40)</f>
        <v>842</v>
      </c>
      <c r="D25" s="158">
        <f t="shared" si="3"/>
        <v>1097</v>
      </c>
      <c r="E25" s="158">
        <f t="shared" si="3"/>
        <v>1416</v>
      </c>
      <c r="F25" s="158">
        <f t="shared" si="3"/>
        <v>2636</v>
      </c>
      <c r="G25" s="158">
        <f t="shared" si="3"/>
        <v>3702</v>
      </c>
      <c r="H25" s="158">
        <f t="shared" si="3"/>
        <v>25684</v>
      </c>
      <c r="I25" s="158">
        <f t="shared" si="3"/>
        <v>24710</v>
      </c>
      <c r="J25" s="158">
        <f t="shared" si="3"/>
        <v>3688</v>
      </c>
      <c r="K25" s="158">
        <f t="shared" si="3"/>
        <v>1310</v>
      </c>
      <c r="L25" s="158">
        <f t="shared" si="3"/>
        <v>446</v>
      </c>
      <c r="M25" s="159">
        <f t="shared" si="3"/>
        <v>959</v>
      </c>
      <c r="N25" s="171"/>
      <c r="O25" s="171"/>
    </row>
    <row r="26" spans="1:15" ht="27.95" customHeight="1" x14ac:dyDescent="0.15">
      <c r="A26" s="160" t="s">
        <v>256</v>
      </c>
      <c r="B26" s="161">
        <f t="shared" si="2"/>
        <v>13001</v>
      </c>
      <c r="C26" s="162">
        <v>75</v>
      </c>
      <c r="D26" s="162">
        <v>154</v>
      </c>
      <c r="E26" s="162">
        <v>312</v>
      </c>
      <c r="F26" s="162">
        <v>415</v>
      </c>
      <c r="G26" s="162">
        <v>571</v>
      </c>
      <c r="H26" s="162">
        <v>5323</v>
      </c>
      <c r="I26" s="162">
        <v>4854</v>
      </c>
      <c r="J26" s="162">
        <v>633</v>
      </c>
      <c r="K26" s="162">
        <v>664</v>
      </c>
      <c r="L26" s="162">
        <v>0</v>
      </c>
      <c r="M26" s="163">
        <v>0</v>
      </c>
      <c r="N26" s="171"/>
      <c r="O26" s="171"/>
    </row>
    <row r="27" spans="1:15" ht="27.95" customHeight="1" x14ac:dyDescent="0.15">
      <c r="A27" s="160" t="s">
        <v>244</v>
      </c>
      <c r="B27" s="161">
        <f t="shared" si="2"/>
        <v>3390</v>
      </c>
      <c r="C27" s="164">
        <v>12</v>
      </c>
      <c r="D27" s="164">
        <v>17</v>
      </c>
      <c r="E27" s="164">
        <v>190</v>
      </c>
      <c r="F27" s="164">
        <v>31</v>
      </c>
      <c r="G27" s="164">
        <v>0</v>
      </c>
      <c r="H27" s="164">
        <v>1531</v>
      </c>
      <c r="I27" s="164">
        <v>1381</v>
      </c>
      <c r="J27" s="164">
        <v>228</v>
      </c>
      <c r="K27" s="164">
        <v>0</v>
      </c>
      <c r="L27" s="164">
        <v>0</v>
      </c>
      <c r="M27" s="165">
        <v>0</v>
      </c>
      <c r="N27" s="171"/>
      <c r="O27" s="171"/>
    </row>
    <row r="28" spans="1:15" ht="27.95" customHeight="1" x14ac:dyDescent="0.15">
      <c r="A28" s="160" t="s">
        <v>257</v>
      </c>
      <c r="B28" s="161">
        <f t="shared" si="2"/>
        <v>5107</v>
      </c>
      <c r="C28" s="164">
        <v>46</v>
      </c>
      <c r="D28" s="164">
        <v>30</v>
      </c>
      <c r="E28" s="164">
        <v>90</v>
      </c>
      <c r="F28" s="164">
        <v>102</v>
      </c>
      <c r="G28" s="164">
        <v>233</v>
      </c>
      <c r="H28" s="164">
        <v>1062</v>
      </c>
      <c r="I28" s="164">
        <v>1938</v>
      </c>
      <c r="J28" s="164">
        <v>514</v>
      </c>
      <c r="K28" s="164">
        <v>646</v>
      </c>
      <c r="L28" s="164">
        <v>446</v>
      </c>
      <c r="M28" s="165">
        <v>0</v>
      </c>
      <c r="N28" s="171"/>
      <c r="O28" s="171"/>
    </row>
    <row r="29" spans="1:15" ht="27.95" customHeight="1" x14ac:dyDescent="0.15">
      <c r="A29" s="160" t="s">
        <v>249</v>
      </c>
      <c r="B29" s="161">
        <f t="shared" si="2"/>
        <v>7571</v>
      </c>
      <c r="C29" s="164">
        <v>182</v>
      </c>
      <c r="D29" s="164">
        <v>259</v>
      </c>
      <c r="E29" s="164">
        <v>223</v>
      </c>
      <c r="F29" s="164">
        <v>642</v>
      </c>
      <c r="G29" s="164">
        <v>744</v>
      </c>
      <c r="H29" s="164">
        <v>2815</v>
      </c>
      <c r="I29" s="164">
        <v>2480</v>
      </c>
      <c r="J29" s="164">
        <v>226</v>
      </c>
      <c r="K29" s="164">
        <v>0</v>
      </c>
      <c r="L29" s="164">
        <v>0</v>
      </c>
      <c r="M29" s="165">
        <v>0</v>
      </c>
      <c r="N29" s="171"/>
      <c r="O29" s="171"/>
    </row>
    <row r="30" spans="1:15" ht="27.95" customHeight="1" x14ac:dyDescent="0.15">
      <c r="A30" s="160" t="s">
        <v>254</v>
      </c>
      <c r="B30" s="161">
        <f t="shared" si="2"/>
        <v>2591</v>
      </c>
      <c r="C30" s="164">
        <v>34</v>
      </c>
      <c r="D30" s="164">
        <v>62</v>
      </c>
      <c r="E30" s="164">
        <v>28</v>
      </c>
      <c r="F30" s="164">
        <v>71</v>
      </c>
      <c r="G30" s="164">
        <v>300</v>
      </c>
      <c r="H30" s="164">
        <v>1462</v>
      </c>
      <c r="I30" s="164">
        <v>634</v>
      </c>
      <c r="J30" s="164">
        <v>0</v>
      </c>
      <c r="K30" s="164">
        <v>0</v>
      </c>
      <c r="L30" s="164">
        <v>0</v>
      </c>
      <c r="M30" s="165">
        <v>0</v>
      </c>
      <c r="N30" s="171"/>
      <c r="O30" s="171"/>
    </row>
    <row r="31" spans="1:15" ht="27.95" customHeight="1" x14ac:dyDescent="0.15">
      <c r="A31" s="160" t="s">
        <v>245</v>
      </c>
      <c r="B31" s="161">
        <f t="shared" si="2"/>
        <v>2411</v>
      </c>
      <c r="C31" s="164">
        <v>67</v>
      </c>
      <c r="D31" s="164">
        <v>92</v>
      </c>
      <c r="E31" s="164">
        <v>120</v>
      </c>
      <c r="F31" s="164">
        <v>147</v>
      </c>
      <c r="G31" s="164">
        <v>226</v>
      </c>
      <c r="H31" s="164">
        <v>1002</v>
      </c>
      <c r="I31" s="164">
        <v>757</v>
      </c>
      <c r="J31" s="164">
        <v>0</v>
      </c>
      <c r="K31" s="164">
        <v>0</v>
      </c>
      <c r="L31" s="164">
        <v>0</v>
      </c>
      <c r="M31" s="165">
        <v>0</v>
      </c>
      <c r="N31" s="171"/>
      <c r="O31" s="171"/>
    </row>
    <row r="32" spans="1:15" ht="27.95" customHeight="1" x14ac:dyDescent="0.15">
      <c r="A32" s="160" t="s">
        <v>255</v>
      </c>
      <c r="B32" s="161">
        <f t="shared" si="2"/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5">
        <v>0</v>
      </c>
      <c r="N32" s="171"/>
      <c r="O32" s="171"/>
    </row>
    <row r="33" spans="1:15" ht="27.95" customHeight="1" x14ac:dyDescent="0.15">
      <c r="A33" s="160" t="s">
        <v>239</v>
      </c>
      <c r="B33" s="161">
        <f t="shared" si="2"/>
        <v>11035</v>
      </c>
      <c r="C33" s="164">
        <v>41</v>
      </c>
      <c r="D33" s="164">
        <v>72</v>
      </c>
      <c r="E33" s="164">
        <v>100</v>
      </c>
      <c r="F33" s="164">
        <v>378</v>
      </c>
      <c r="G33" s="164">
        <v>411</v>
      </c>
      <c r="H33" s="164">
        <v>3502</v>
      </c>
      <c r="I33" s="164">
        <v>4455</v>
      </c>
      <c r="J33" s="164">
        <v>1117</v>
      </c>
      <c r="K33" s="164">
        <v>0</v>
      </c>
      <c r="L33" s="164">
        <v>0</v>
      </c>
      <c r="M33" s="165">
        <v>959</v>
      </c>
      <c r="N33" s="171"/>
      <c r="O33" s="171"/>
    </row>
    <row r="34" spans="1:15" ht="27.95" customHeight="1" x14ac:dyDescent="0.15">
      <c r="A34" s="160" t="s">
        <v>241</v>
      </c>
      <c r="B34" s="161">
        <f t="shared" si="2"/>
        <v>1517</v>
      </c>
      <c r="C34" s="164">
        <v>39</v>
      </c>
      <c r="D34" s="164">
        <v>25</v>
      </c>
      <c r="E34" s="164">
        <v>44</v>
      </c>
      <c r="F34" s="164">
        <v>0</v>
      </c>
      <c r="G34" s="164">
        <v>0</v>
      </c>
      <c r="H34" s="164">
        <v>190</v>
      </c>
      <c r="I34" s="164">
        <v>948</v>
      </c>
      <c r="J34" s="164">
        <v>271</v>
      </c>
      <c r="K34" s="164">
        <v>0</v>
      </c>
      <c r="L34" s="164">
        <v>0</v>
      </c>
      <c r="M34" s="165">
        <v>0</v>
      </c>
      <c r="N34" s="171"/>
      <c r="O34" s="171"/>
    </row>
    <row r="35" spans="1:15" ht="27.95" customHeight="1" x14ac:dyDescent="0.15">
      <c r="A35" s="160" t="s">
        <v>252</v>
      </c>
      <c r="B35" s="161">
        <f t="shared" si="2"/>
        <v>3005</v>
      </c>
      <c r="C35" s="164">
        <v>94</v>
      </c>
      <c r="D35" s="164">
        <v>48</v>
      </c>
      <c r="E35" s="164">
        <v>67</v>
      </c>
      <c r="F35" s="164">
        <v>132</v>
      </c>
      <c r="G35" s="164">
        <v>179</v>
      </c>
      <c r="H35" s="164">
        <v>1340</v>
      </c>
      <c r="I35" s="164">
        <v>1145</v>
      </c>
      <c r="J35" s="164">
        <v>0</v>
      </c>
      <c r="K35" s="164">
        <v>0</v>
      </c>
      <c r="L35" s="164">
        <v>0</v>
      </c>
      <c r="M35" s="165">
        <v>0</v>
      </c>
      <c r="N35" s="171"/>
      <c r="O35" s="171"/>
    </row>
    <row r="36" spans="1:15" ht="27.95" customHeight="1" x14ac:dyDescent="0.15">
      <c r="A36" s="160" t="s">
        <v>246</v>
      </c>
      <c r="B36" s="161">
        <f t="shared" si="2"/>
        <v>1291</v>
      </c>
      <c r="C36" s="164">
        <v>38</v>
      </c>
      <c r="D36" s="164">
        <v>142</v>
      </c>
      <c r="E36" s="164">
        <v>47</v>
      </c>
      <c r="F36" s="164">
        <v>73</v>
      </c>
      <c r="G36" s="164">
        <v>232</v>
      </c>
      <c r="H36" s="164">
        <v>463</v>
      </c>
      <c r="I36" s="164">
        <v>296</v>
      </c>
      <c r="J36" s="164">
        <v>0</v>
      </c>
      <c r="K36" s="164">
        <v>0</v>
      </c>
      <c r="L36" s="164">
        <v>0</v>
      </c>
      <c r="M36" s="165">
        <v>0</v>
      </c>
      <c r="N36" s="171"/>
      <c r="O36" s="171"/>
    </row>
    <row r="37" spans="1:15" ht="27.95" customHeight="1" x14ac:dyDescent="0.15">
      <c r="A37" s="160" t="s">
        <v>253</v>
      </c>
      <c r="B37" s="161">
        <f t="shared" si="2"/>
        <v>678</v>
      </c>
      <c r="C37" s="164">
        <v>29</v>
      </c>
      <c r="D37" s="164">
        <v>0</v>
      </c>
      <c r="E37" s="164">
        <v>25</v>
      </c>
      <c r="F37" s="164">
        <v>30</v>
      </c>
      <c r="G37" s="164">
        <v>41</v>
      </c>
      <c r="H37" s="164">
        <v>231</v>
      </c>
      <c r="I37" s="164">
        <v>322</v>
      </c>
      <c r="J37" s="164">
        <v>0</v>
      </c>
      <c r="K37" s="164">
        <v>0</v>
      </c>
      <c r="L37" s="164">
        <v>0</v>
      </c>
      <c r="M37" s="165">
        <v>0</v>
      </c>
      <c r="N37" s="171"/>
      <c r="O37" s="171"/>
    </row>
    <row r="38" spans="1:15" ht="27.95" customHeight="1" x14ac:dyDescent="0.15">
      <c r="A38" s="160" t="s">
        <v>251</v>
      </c>
      <c r="B38" s="161">
        <f t="shared" si="2"/>
        <v>4224</v>
      </c>
      <c r="C38" s="164">
        <v>20</v>
      </c>
      <c r="D38" s="164">
        <v>43</v>
      </c>
      <c r="E38" s="164">
        <v>48</v>
      </c>
      <c r="F38" s="164">
        <v>167</v>
      </c>
      <c r="G38" s="164">
        <v>405</v>
      </c>
      <c r="H38" s="164">
        <v>2214</v>
      </c>
      <c r="I38" s="164">
        <v>1115</v>
      </c>
      <c r="J38" s="164">
        <v>212</v>
      </c>
      <c r="K38" s="164">
        <v>0</v>
      </c>
      <c r="L38" s="164">
        <v>0</v>
      </c>
      <c r="M38" s="165">
        <v>0</v>
      </c>
      <c r="N38" s="171"/>
      <c r="O38" s="171"/>
    </row>
    <row r="39" spans="1:15" ht="27.95" customHeight="1" x14ac:dyDescent="0.15">
      <c r="A39" s="160" t="s">
        <v>242</v>
      </c>
      <c r="B39" s="161">
        <f t="shared" si="2"/>
        <v>8781</v>
      </c>
      <c r="C39" s="164">
        <v>128</v>
      </c>
      <c r="D39" s="164">
        <v>107</v>
      </c>
      <c r="E39" s="164">
        <v>76</v>
      </c>
      <c r="F39" s="164">
        <v>266</v>
      </c>
      <c r="G39" s="164">
        <v>233</v>
      </c>
      <c r="H39" s="164">
        <v>3446</v>
      </c>
      <c r="I39" s="164">
        <v>4038</v>
      </c>
      <c r="J39" s="164">
        <v>487</v>
      </c>
      <c r="K39" s="164">
        <v>0</v>
      </c>
      <c r="L39" s="164">
        <v>0</v>
      </c>
      <c r="M39" s="165">
        <v>0</v>
      </c>
      <c r="N39" s="171"/>
      <c r="O39" s="171"/>
    </row>
    <row r="40" spans="1:15" ht="27.95" customHeight="1" x14ac:dyDescent="0.15">
      <c r="A40" s="172" t="s">
        <v>247</v>
      </c>
      <c r="B40" s="167">
        <f t="shared" si="2"/>
        <v>1888</v>
      </c>
      <c r="C40" s="168">
        <v>37</v>
      </c>
      <c r="D40" s="168">
        <v>46</v>
      </c>
      <c r="E40" s="168">
        <v>46</v>
      </c>
      <c r="F40" s="168">
        <v>182</v>
      </c>
      <c r="G40" s="168">
        <v>127</v>
      </c>
      <c r="H40" s="168">
        <v>1103</v>
      </c>
      <c r="I40" s="168">
        <v>347</v>
      </c>
      <c r="J40" s="168">
        <v>0</v>
      </c>
      <c r="K40" s="168">
        <v>0</v>
      </c>
      <c r="L40" s="168">
        <v>0</v>
      </c>
      <c r="M40" s="169">
        <v>0</v>
      </c>
      <c r="N40" s="171"/>
      <c r="O40" s="171"/>
    </row>
    <row r="41" spans="1:15" ht="39.950000000000003" customHeight="1" x14ac:dyDescent="0.1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</row>
    <row r="42" spans="1:15" ht="39.950000000000003" customHeight="1" x14ac:dyDescent="0.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</row>
    <row r="43" spans="1:15" ht="39.950000000000003" customHeight="1" x14ac:dyDescent="0.25">
      <c r="A43" s="496" t="s">
        <v>11</v>
      </c>
      <c r="B43" s="496"/>
      <c r="C43" s="496"/>
      <c r="D43" s="496"/>
      <c r="E43" s="171"/>
      <c r="F43" s="171"/>
      <c r="G43" s="171"/>
      <c r="H43" s="171"/>
      <c r="I43" s="171"/>
      <c r="J43" s="171"/>
      <c r="K43" s="171"/>
      <c r="L43" s="497" t="s">
        <v>127</v>
      </c>
      <c r="M43" s="497"/>
      <c r="N43" s="171"/>
      <c r="O43" s="171"/>
    </row>
    <row r="44" spans="1:15" ht="30" customHeight="1" x14ac:dyDescent="0.15">
      <c r="A44" s="502" t="s">
        <v>216</v>
      </c>
      <c r="B44" s="500" t="s">
        <v>95</v>
      </c>
      <c r="C44" s="500"/>
      <c r="D44" s="500"/>
      <c r="E44" s="500" t="s">
        <v>98</v>
      </c>
      <c r="F44" s="500"/>
      <c r="G44" s="500"/>
      <c r="H44" s="500" t="s">
        <v>53</v>
      </c>
      <c r="I44" s="500"/>
      <c r="J44" s="500"/>
      <c r="K44" s="500" t="s">
        <v>104</v>
      </c>
      <c r="L44" s="500"/>
      <c r="M44" s="501"/>
      <c r="N44" s="171"/>
      <c r="O44" s="171"/>
    </row>
    <row r="45" spans="1:15" ht="30" customHeight="1" x14ac:dyDescent="0.15">
      <c r="A45" s="503"/>
      <c r="B45" s="174" t="s">
        <v>232</v>
      </c>
      <c r="C45" s="174" t="s">
        <v>233</v>
      </c>
      <c r="D45" s="174" t="s">
        <v>235</v>
      </c>
      <c r="E45" s="174" t="s">
        <v>232</v>
      </c>
      <c r="F45" s="174" t="s">
        <v>233</v>
      </c>
      <c r="G45" s="174" t="s">
        <v>235</v>
      </c>
      <c r="H45" s="174" t="s">
        <v>232</v>
      </c>
      <c r="I45" s="174" t="s">
        <v>233</v>
      </c>
      <c r="J45" s="174" t="s">
        <v>235</v>
      </c>
      <c r="K45" s="174" t="s">
        <v>232</v>
      </c>
      <c r="L45" s="174" t="s">
        <v>233</v>
      </c>
      <c r="M45" s="175" t="s">
        <v>235</v>
      </c>
      <c r="N45" s="171"/>
      <c r="O45" s="171"/>
    </row>
    <row r="46" spans="1:15" ht="30" customHeight="1" x14ac:dyDescent="0.15">
      <c r="A46" s="157" t="s">
        <v>235</v>
      </c>
      <c r="B46" s="158">
        <f>SUM(B47:B61)</f>
        <v>65349</v>
      </c>
      <c r="C46" s="158">
        <f>SUM(C47:C61)</f>
        <v>1141</v>
      </c>
      <c r="D46" s="158">
        <f t="shared" ref="D46:D61" si="4">SUM(B46:C46)</f>
        <v>66490</v>
      </c>
      <c r="E46" s="158">
        <f>SUM(E47:E61)</f>
        <v>11497</v>
      </c>
      <c r="F46" s="158">
        <f>SUM(F47:F61)</f>
        <v>353</v>
      </c>
      <c r="G46" s="158">
        <f t="shared" ref="G46:G60" si="5">SUM(E46:F46)</f>
        <v>11850</v>
      </c>
      <c r="H46" s="158">
        <f>SUM(H47:H61)</f>
        <v>13306</v>
      </c>
      <c r="I46" s="158">
        <f>SUM(I47:I61)</f>
        <v>520</v>
      </c>
      <c r="J46" s="158">
        <f t="shared" ref="J46:J60" si="6">SUM(H46:I46)</f>
        <v>13826</v>
      </c>
      <c r="K46" s="158">
        <f>SUM(K47:K61)</f>
        <v>40546</v>
      </c>
      <c r="L46" s="158">
        <f>SUM(L47:L61)</f>
        <v>268</v>
      </c>
      <c r="M46" s="159">
        <f t="shared" ref="M46:M61" si="7">SUM(K46:L46)</f>
        <v>40814</v>
      </c>
      <c r="N46" s="171"/>
      <c r="O46" s="171"/>
    </row>
    <row r="47" spans="1:15" ht="27.95" customHeight="1" x14ac:dyDescent="0.15">
      <c r="A47" s="160" t="s">
        <v>256</v>
      </c>
      <c r="B47" s="176">
        <f t="shared" ref="B47:B61" si="8">SUM(E47,H47,K47)</f>
        <v>13001</v>
      </c>
      <c r="C47" s="176">
        <f t="shared" ref="C47:C61" si="9">SUM(F47,I47,L47)</f>
        <v>0</v>
      </c>
      <c r="D47" s="161">
        <f t="shared" si="4"/>
        <v>13001</v>
      </c>
      <c r="E47" s="162">
        <v>2587</v>
      </c>
      <c r="F47" s="162">
        <v>0</v>
      </c>
      <c r="G47" s="161">
        <f t="shared" si="5"/>
        <v>2587</v>
      </c>
      <c r="H47" s="162">
        <v>2434</v>
      </c>
      <c r="I47" s="162">
        <v>0</v>
      </c>
      <c r="J47" s="161">
        <f t="shared" si="6"/>
        <v>2434</v>
      </c>
      <c r="K47" s="162">
        <v>7980</v>
      </c>
      <c r="L47" s="162">
        <v>0</v>
      </c>
      <c r="M47" s="209">
        <f t="shared" si="7"/>
        <v>7980</v>
      </c>
      <c r="N47" s="171"/>
      <c r="O47" s="171"/>
    </row>
    <row r="48" spans="1:15" ht="27.95" customHeight="1" x14ac:dyDescent="0.15">
      <c r="A48" s="160" t="s">
        <v>244</v>
      </c>
      <c r="B48" s="176">
        <f t="shared" si="8"/>
        <v>3389</v>
      </c>
      <c r="C48" s="176">
        <f t="shared" si="9"/>
        <v>1</v>
      </c>
      <c r="D48" s="161">
        <f t="shared" si="4"/>
        <v>3390</v>
      </c>
      <c r="E48" s="164">
        <v>663</v>
      </c>
      <c r="F48" s="164">
        <v>0</v>
      </c>
      <c r="G48" s="161">
        <f t="shared" si="5"/>
        <v>663</v>
      </c>
      <c r="H48" s="164">
        <v>741</v>
      </c>
      <c r="I48" s="164">
        <v>0</v>
      </c>
      <c r="J48" s="161">
        <f t="shared" si="6"/>
        <v>741</v>
      </c>
      <c r="K48" s="164">
        <v>1985</v>
      </c>
      <c r="L48" s="164">
        <v>1</v>
      </c>
      <c r="M48" s="209">
        <f t="shared" si="7"/>
        <v>1986</v>
      </c>
      <c r="N48" s="171"/>
      <c r="O48" s="171"/>
    </row>
    <row r="49" spans="1:15" ht="27.95" customHeight="1" x14ac:dyDescent="0.15">
      <c r="A49" s="160" t="s">
        <v>257</v>
      </c>
      <c r="B49" s="176">
        <f t="shared" si="8"/>
        <v>5107</v>
      </c>
      <c r="C49" s="176">
        <f t="shared" si="9"/>
        <v>0</v>
      </c>
      <c r="D49" s="161">
        <f t="shared" si="4"/>
        <v>5107</v>
      </c>
      <c r="E49" s="164">
        <v>866</v>
      </c>
      <c r="F49" s="164">
        <v>0</v>
      </c>
      <c r="G49" s="161">
        <f t="shared" si="5"/>
        <v>866</v>
      </c>
      <c r="H49" s="164">
        <v>964</v>
      </c>
      <c r="I49" s="164">
        <v>0</v>
      </c>
      <c r="J49" s="161">
        <f t="shared" si="6"/>
        <v>964</v>
      </c>
      <c r="K49" s="164">
        <v>3277</v>
      </c>
      <c r="L49" s="164">
        <v>0</v>
      </c>
      <c r="M49" s="209">
        <f t="shared" si="7"/>
        <v>3277</v>
      </c>
      <c r="N49" s="171"/>
      <c r="O49" s="171"/>
    </row>
    <row r="50" spans="1:15" ht="27.95" customHeight="1" x14ac:dyDescent="0.15">
      <c r="A50" s="160" t="s">
        <v>249</v>
      </c>
      <c r="B50" s="176">
        <f t="shared" si="8"/>
        <v>7552</v>
      </c>
      <c r="C50" s="176">
        <f t="shared" si="9"/>
        <v>19</v>
      </c>
      <c r="D50" s="161">
        <f t="shared" si="4"/>
        <v>7571</v>
      </c>
      <c r="E50" s="164">
        <v>1215</v>
      </c>
      <c r="F50" s="164">
        <v>19</v>
      </c>
      <c r="G50" s="161">
        <f t="shared" si="5"/>
        <v>1234</v>
      </c>
      <c r="H50" s="164">
        <v>1451</v>
      </c>
      <c r="I50" s="164">
        <v>0</v>
      </c>
      <c r="J50" s="161">
        <f t="shared" si="6"/>
        <v>1451</v>
      </c>
      <c r="K50" s="164">
        <v>4886</v>
      </c>
      <c r="L50" s="164">
        <v>0</v>
      </c>
      <c r="M50" s="209">
        <f t="shared" si="7"/>
        <v>4886</v>
      </c>
      <c r="N50" s="171"/>
      <c r="O50" s="171"/>
    </row>
    <row r="51" spans="1:15" ht="27.95" customHeight="1" x14ac:dyDescent="0.15">
      <c r="A51" s="160" t="s">
        <v>254</v>
      </c>
      <c r="B51" s="176">
        <f t="shared" si="8"/>
        <v>2533</v>
      </c>
      <c r="C51" s="176">
        <f t="shared" si="9"/>
        <v>58</v>
      </c>
      <c r="D51" s="161">
        <f t="shared" si="4"/>
        <v>2591</v>
      </c>
      <c r="E51" s="164">
        <v>450</v>
      </c>
      <c r="F51" s="164">
        <v>34</v>
      </c>
      <c r="G51" s="161">
        <f t="shared" si="5"/>
        <v>484</v>
      </c>
      <c r="H51" s="164">
        <v>559</v>
      </c>
      <c r="I51" s="164">
        <v>22</v>
      </c>
      <c r="J51" s="161">
        <f t="shared" si="6"/>
        <v>581</v>
      </c>
      <c r="K51" s="164">
        <v>1524</v>
      </c>
      <c r="L51" s="164">
        <v>2</v>
      </c>
      <c r="M51" s="209">
        <f t="shared" si="7"/>
        <v>1526</v>
      </c>
      <c r="N51" s="171"/>
      <c r="O51" s="171"/>
    </row>
    <row r="52" spans="1:15" ht="27.95" customHeight="1" x14ac:dyDescent="0.15">
      <c r="A52" s="160" t="s">
        <v>245</v>
      </c>
      <c r="B52" s="176">
        <f t="shared" si="8"/>
        <v>2398</v>
      </c>
      <c r="C52" s="176">
        <f t="shared" si="9"/>
        <v>13</v>
      </c>
      <c r="D52" s="161">
        <f t="shared" si="4"/>
        <v>2411</v>
      </c>
      <c r="E52" s="164">
        <v>304</v>
      </c>
      <c r="F52" s="164">
        <v>10</v>
      </c>
      <c r="G52" s="161">
        <f t="shared" si="5"/>
        <v>314</v>
      </c>
      <c r="H52" s="164">
        <v>290</v>
      </c>
      <c r="I52" s="164">
        <v>1</v>
      </c>
      <c r="J52" s="161">
        <f t="shared" si="6"/>
        <v>291</v>
      </c>
      <c r="K52" s="164">
        <v>1804</v>
      </c>
      <c r="L52" s="164">
        <v>2</v>
      </c>
      <c r="M52" s="209">
        <f t="shared" si="7"/>
        <v>1806</v>
      </c>
      <c r="N52" s="171"/>
      <c r="O52" s="171"/>
    </row>
    <row r="53" spans="1:15" ht="27.95" customHeight="1" x14ac:dyDescent="0.15">
      <c r="A53" s="160" t="s">
        <v>255</v>
      </c>
      <c r="B53" s="176">
        <f t="shared" si="8"/>
        <v>0</v>
      </c>
      <c r="C53" s="176">
        <f t="shared" si="9"/>
        <v>0</v>
      </c>
      <c r="D53" s="161">
        <f t="shared" si="4"/>
        <v>0</v>
      </c>
      <c r="E53" s="164">
        <v>0</v>
      </c>
      <c r="F53" s="164">
        <v>0</v>
      </c>
      <c r="G53" s="161">
        <f t="shared" si="5"/>
        <v>0</v>
      </c>
      <c r="H53" s="164">
        <v>0</v>
      </c>
      <c r="I53" s="164">
        <v>0</v>
      </c>
      <c r="J53" s="161">
        <f t="shared" si="6"/>
        <v>0</v>
      </c>
      <c r="K53" s="164">
        <v>0</v>
      </c>
      <c r="L53" s="164">
        <v>0</v>
      </c>
      <c r="M53" s="209">
        <f t="shared" si="7"/>
        <v>0</v>
      </c>
      <c r="N53" s="171"/>
      <c r="O53" s="171"/>
    </row>
    <row r="54" spans="1:15" ht="27.95" customHeight="1" x14ac:dyDescent="0.15">
      <c r="A54" s="160" t="s">
        <v>239</v>
      </c>
      <c r="B54" s="176">
        <f t="shared" si="8"/>
        <v>10437</v>
      </c>
      <c r="C54" s="176">
        <f t="shared" si="9"/>
        <v>598</v>
      </c>
      <c r="D54" s="161">
        <f t="shared" si="4"/>
        <v>11035</v>
      </c>
      <c r="E54" s="164">
        <v>1895</v>
      </c>
      <c r="F54" s="164">
        <v>164</v>
      </c>
      <c r="G54" s="161">
        <f t="shared" si="5"/>
        <v>2059</v>
      </c>
      <c r="H54" s="164">
        <v>3001</v>
      </c>
      <c r="I54" s="164">
        <v>313</v>
      </c>
      <c r="J54" s="161">
        <f t="shared" si="6"/>
        <v>3314</v>
      </c>
      <c r="K54" s="164">
        <v>5541</v>
      </c>
      <c r="L54" s="164">
        <v>121</v>
      </c>
      <c r="M54" s="209">
        <f t="shared" si="7"/>
        <v>5662</v>
      </c>
      <c r="N54" s="171"/>
      <c r="O54" s="171"/>
    </row>
    <row r="55" spans="1:15" ht="27.95" customHeight="1" x14ac:dyDescent="0.15">
      <c r="A55" s="160" t="s">
        <v>241</v>
      </c>
      <c r="B55" s="176">
        <f t="shared" si="8"/>
        <v>1490</v>
      </c>
      <c r="C55" s="176">
        <f t="shared" si="9"/>
        <v>27</v>
      </c>
      <c r="D55" s="161">
        <f t="shared" si="4"/>
        <v>1517</v>
      </c>
      <c r="E55" s="164">
        <v>282</v>
      </c>
      <c r="F55" s="164">
        <v>8</v>
      </c>
      <c r="G55" s="161">
        <f t="shared" si="5"/>
        <v>290</v>
      </c>
      <c r="H55" s="164">
        <v>215</v>
      </c>
      <c r="I55" s="164">
        <v>4</v>
      </c>
      <c r="J55" s="161">
        <f t="shared" si="6"/>
        <v>219</v>
      </c>
      <c r="K55" s="164">
        <v>993</v>
      </c>
      <c r="L55" s="164">
        <v>15</v>
      </c>
      <c r="M55" s="209">
        <f t="shared" si="7"/>
        <v>1008</v>
      </c>
      <c r="N55" s="171"/>
      <c r="O55" s="171"/>
    </row>
    <row r="56" spans="1:15" ht="27.95" customHeight="1" x14ac:dyDescent="0.15">
      <c r="A56" s="160" t="s">
        <v>252</v>
      </c>
      <c r="B56" s="210">
        <f t="shared" si="8"/>
        <v>2973</v>
      </c>
      <c r="C56" s="176">
        <f t="shared" si="9"/>
        <v>32</v>
      </c>
      <c r="D56" s="211">
        <f t="shared" si="4"/>
        <v>3005</v>
      </c>
      <c r="E56" s="164">
        <v>455</v>
      </c>
      <c r="F56" s="164">
        <v>17</v>
      </c>
      <c r="G56" s="161">
        <f t="shared" si="5"/>
        <v>472</v>
      </c>
      <c r="H56" s="164">
        <v>626</v>
      </c>
      <c r="I56" s="164">
        <v>6</v>
      </c>
      <c r="J56" s="161">
        <f t="shared" si="6"/>
        <v>632</v>
      </c>
      <c r="K56" s="164">
        <v>1892</v>
      </c>
      <c r="L56" s="164">
        <v>9</v>
      </c>
      <c r="M56" s="209">
        <f t="shared" si="7"/>
        <v>1901</v>
      </c>
      <c r="N56" s="171"/>
      <c r="O56" s="171"/>
    </row>
    <row r="57" spans="1:15" ht="27.95" customHeight="1" x14ac:dyDescent="0.15">
      <c r="A57" s="160" t="s">
        <v>246</v>
      </c>
      <c r="B57" s="176">
        <f t="shared" si="8"/>
        <v>1291</v>
      </c>
      <c r="C57" s="176">
        <f t="shared" si="9"/>
        <v>0</v>
      </c>
      <c r="D57" s="161">
        <f t="shared" si="4"/>
        <v>1291</v>
      </c>
      <c r="E57" s="164">
        <v>236</v>
      </c>
      <c r="F57" s="164">
        <v>0</v>
      </c>
      <c r="G57" s="161">
        <f t="shared" si="5"/>
        <v>236</v>
      </c>
      <c r="H57" s="164">
        <v>302</v>
      </c>
      <c r="I57" s="164">
        <v>0</v>
      </c>
      <c r="J57" s="161">
        <f t="shared" si="6"/>
        <v>302</v>
      </c>
      <c r="K57" s="164">
        <v>753</v>
      </c>
      <c r="L57" s="164">
        <v>0</v>
      </c>
      <c r="M57" s="209">
        <f t="shared" si="7"/>
        <v>753</v>
      </c>
      <c r="N57" s="171"/>
      <c r="O57" s="171"/>
    </row>
    <row r="58" spans="1:15" ht="27.95" customHeight="1" x14ac:dyDescent="0.15">
      <c r="A58" s="160" t="s">
        <v>253</v>
      </c>
      <c r="B58" s="176">
        <f t="shared" si="8"/>
        <v>674</v>
      </c>
      <c r="C58" s="176">
        <f t="shared" si="9"/>
        <v>4</v>
      </c>
      <c r="D58" s="161">
        <f t="shared" si="4"/>
        <v>678</v>
      </c>
      <c r="E58" s="164">
        <v>119</v>
      </c>
      <c r="F58" s="164">
        <v>1</v>
      </c>
      <c r="G58" s="161">
        <f t="shared" si="5"/>
        <v>120</v>
      </c>
      <c r="H58" s="164">
        <v>150</v>
      </c>
      <c r="I58" s="164">
        <v>1</v>
      </c>
      <c r="J58" s="161">
        <f t="shared" si="6"/>
        <v>151</v>
      </c>
      <c r="K58" s="164">
        <v>405</v>
      </c>
      <c r="L58" s="164">
        <v>2</v>
      </c>
      <c r="M58" s="209">
        <f t="shared" si="7"/>
        <v>407</v>
      </c>
      <c r="N58" s="171"/>
      <c r="O58" s="171"/>
    </row>
    <row r="59" spans="1:15" ht="27.95" customHeight="1" x14ac:dyDescent="0.15">
      <c r="A59" s="160" t="s">
        <v>251</v>
      </c>
      <c r="B59" s="176">
        <f t="shared" si="8"/>
        <v>3909</v>
      </c>
      <c r="C59" s="176">
        <f t="shared" si="9"/>
        <v>315</v>
      </c>
      <c r="D59" s="161">
        <f t="shared" si="4"/>
        <v>4224</v>
      </c>
      <c r="E59" s="164">
        <v>813</v>
      </c>
      <c r="F59" s="164">
        <v>93</v>
      </c>
      <c r="G59" s="161">
        <f t="shared" si="5"/>
        <v>906</v>
      </c>
      <c r="H59" s="164">
        <v>817</v>
      </c>
      <c r="I59" s="164">
        <v>112</v>
      </c>
      <c r="J59" s="161">
        <f t="shared" si="6"/>
        <v>929</v>
      </c>
      <c r="K59" s="164">
        <v>2279</v>
      </c>
      <c r="L59" s="164">
        <v>110</v>
      </c>
      <c r="M59" s="209">
        <f t="shared" si="7"/>
        <v>2389</v>
      </c>
      <c r="N59" s="171"/>
      <c r="O59" s="171"/>
    </row>
    <row r="60" spans="1:15" ht="27.95" customHeight="1" x14ac:dyDescent="0.15">
      <c r="A60" s="160" t="s">
        <v>242</v>
      </c>
      <c r="B60" s="176">
        <f t="shared" si="8"/>
        <v>8769</v>
      </c>
      <c r="C60" s="176">
        <f t="shared" si="9"/>
        <v>12</v>
      </c>
      <c r="D60" s="161">
        <f t="shared" si="4"/>
        <v>8781</v>
      </c>
      <c r="E60" s="164">
        <v>1270</v>
      </c>
      <c r="F60" s="164">
        <v>7</v>
      </c>
      <c r="G60" s="161">
        <f t="shared" si="5"/>
        <v>1277</v>
      </c>
      <c r="H60" s="164">
        <v>1462</v>
      </c>
      <c r="I60" s="164">
        <v>0</v>
      </c>
      <c r="J60" s="161">
        <f t="shared" si="6"/>
        <v>1462</v>
      </c>
      <c r="K60" s="164">
        <v>6037</v>
      </c>
      <c r="L60" s="164">
        <v>5</v>
      </c>
      <c r="M60" s="209">
        <f t="shared" si="7"/>
        <v>6042</v>
      </c>
      <c r="N60" s="171"/>
      <c r="O60" s="171"/>
    </row>
    <row r="61" spans="1:15" ht="27.95" customHeight="1" x14ac:dyDescent="0.15">
      <c r="A61" s="166" t="s">
        <v>247</v>
      </c>
      <c r="B61" s="178">
        <f t="shared" si="8"/>
        <v>1826</v>
      </c>
      <c r="C61" s="178">
        <f t="shared" si="9"/>
        <v>62</v>
      </c>
      <c r="D61" s="167">
        <f t="shared" si="4"/>
        <v>1888</v>
      </c>
      <c r="E61" s="168">
        <v>342</v>
      </c>
      <c r="F61" s="168">
        <v>0</v>
      </c>
      <c r="G61" s="167">
        <f>SUM(E61:F61)</f>
        <v>342</v>
      </c>
      <c r="H61" s="168">
        <v>294</v>
      </c>
      <c r="I61" s="168">
        <v>61</v>
      </c>
      <c r="J61" s="167">
        <f>SUM(H61:I61)</f>
        <v>355</v>
      </c>
      <c r="K61" s="168">
        <v>1190</v>
      </c>
      <c r="L61" s="168">
        <v>1</v>
      </c>
      <c r="M61" s="212">
        <f t="shared" si="7"/>
        <v>1191</v>
      </c>
      <c r="N61" s="171"/>
      <c r="O61" s="171"/>
    </row>
    <row r="62" spans="1:15" ht="20.25" x14ac:dyDescent="0.1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</row>
  </sheetData>
  <mergeCells count="14">
    <mergeCell ref="A43:D43"/>
    <mergeCell ref="L43:M43"/>
    <mergeCell ref="A44:A45"/>
    <mergeCell ref="B44:D44"/>
    <mergeCell ref="E44:G44"/>
    <mergeCell ref="H44:J44"/>
    <mergeCell ref="K44:M44"/>
    <mergeCell ref="A21:C21"/>
    <mergeCell ref="A23:D23"/>
    <mergeCell ref="L23:M23"/>
    <mergeCell ref="A1:M1"/>
    <mergeCell ref="A2:C2"/>
    <mergeCell ref="A3:D3"/>
    <mergeCell ref="L3:M3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H65"/>
  <sheetViews>
    <sheetView showGridLines="0" zoomScale="70" zoomScaleNormal="70" zoomScaleSheetLayoutView="85" workbookViewId="0">
      <selection activeCell="H9" sqref="H9"/>
    </sheetView>
  </sheetViews>
  <sheetFormatPr defaultColWidth="9.109375" defaultRowHeight="14.25" x14ac:dyDescent="0.15"/>
  <cols>
    <col min="1" max="18" width="16" style="1" customWidth="1"/>
    <col min="19" max="242" width="9.109375" style="1"/>
  </cols>
  <sheetData>
    <row r="1" spans="1:242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</row>
    <row r="2" spans="1:242" ht="39.950000000000003" customHeight="1" x14ac:dyDescent="0.15">
      <c r="A2" s="489" t="s">
        <v>103</v>
      </c>
      <c r="B2" s="489"/>
      <c r="C2" s="489"/>
    </row>
    <row r="3" spans="1:242" s="183" customFormat="1" ht="39.950000000000003" customHeight="1" thickBot="1" x14ac:dyDescent="0.3">
      <c r="A3" s="496" t="s">
        <v>2</v>
      </c>
      <c r="B3" s="496"/>
      <c r="C3" s="496"/>
      <c r="D3" s="496"/>
      <c r="E3" s="171"/>
      <c r="F3" s="171"/>
      <c r="G3" s="171"/>
      <c r="H3" s="171"/>
      <c r="I3" s="171"/>
      <c r="J3" s="171"/>
      <c r="K3" s="171"/>
      <c r="L3" s="497"/>
      <c r="M3" s="497"/>
      <c r="N3" s="497"/>
      <c r="O3" s="171" t="s">
        <v>382</v>
      </c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</row>
    <row r="4" spans="1:242" s="183" customFormat="1" ht="45.95" customHeight="1" thickBot="1" x14ac:dyDescent="0.3">
      <c r="A4" s="153" t="s">
        <v>216</v>
      </c>
      <c r="B4" s="154" t="s">
        <v>234</v>
      </c>
      <c r="C4" s="154" t="s">
        <v>189</v>
      </c>
      <c r="D4" s="154" t="s">
        <v>191</v>
      </c>
      <c r="E4" s="154" t="s">
        <v>72</v>
      </c>
      <c r="F4" s="154" t="s">
        <v>89</v>
      </c>
      <c r="G4" s="154" t="s">
        <v>96</v>
      </c>
      <c r="H4" s="154" t="s">
        <v>77</v>
      </c>
      <c r="I4" s="154" t="s">
        <v>97</v>
      </c>
      <c r="J4" s="154" t="s">
        <v>99</v>
      </c>
      <c r="K4" s="185" t="s">
        <v>334</v>
      </c>
      <c r="L4" s="185" t="s">
        <v>335</v>
      </c>
      <c r="M4" s="213" t="s">
        <v>54</v>
      </c>
      <c r="N4" s="214" t="s">
        <v>52</v>
      </c>
      <c r="O4" s="215" t="s">
        <v>139</v>
      </c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  <c r="HV4" s="171"/>
      <c r="HW4" s="171"/>
      <c r="HX4" s="171"/>
      <c r="HY4" s="171"/>
      <c r="HZ4" s="171"/>
      <c r="IA4" s="171"/>
      <c r="IB4" s="171"/>
      <c r="IC4" s="171"/>
      <c r="ID4" s="171"/>
      <c r="IE4" s="171"/>
      <c r="IF4" s="171"/>
      <c r="IG4" s="171"/>
      <c r="IH4" s="171"/>
    </row>
    <row r="5" spans="1:242" s="183" customFormat="1" ht="36.75" customHeight="1" thickTop="1" x14ac:dyDescent="0.25">
      <c r="A5" s="157" t="s">
        <v>235</v>
      </c>
      <c r="B5" s="158">
        <f t="shared" ref="B5:B20" si="0">SUM(C5:O5)</f>
        <v>1100</v>
      </c>
      <c r="C5" s="158">
        <f t="shared" ref="C5:K5" si="1">SUM(C6:C20)</f>
        <v>1</v>
      </c>
      <c r="D5" s="158">
        <f t="shared" si="1"/>
        <v>3</v>
      </c>
      <c r="E5" s="158">
        <f t="shared" si="1"/>
        <v>4</v>
      </c>
      <c r="F5" s="158">
        <f t="shared" si="1"/>
        <v>6</v>
      </c>
      <c r="G5" s="158">
        <f t="shared" si="1"/>
        <v>9</v>
      </c>
      <c r="H5" s="158">
        <f t="shared" si="1"/>
        <v>9</v>
      </c>
      <c r="I5" s="158">
        <f t="shared" si="1"/>
        <v>47</v>
      </c>
      <c r="J5" s="158">
        <f t="shared" si="1"/>
        <v>66</v>
      </c>
      <c r="K5" s="158">
        <f t="shared" si="1"/>
        <v>69</v>
      </c>
      <c r="L5" s="158">
        <f>SUM(L6:L20)</f>
        <v>162</v>
      </c>
      <c r="M5" s="158">
        <f>SUM(M6:M20)</f>
        <v>639</v>
      </c>
      <c r="N5" s="158">
        <f>SUM(N6:N20)</f>
        <v>51</v>
      </c>
      <c r="O5" s="159">
        <f>SUM(O6:O20)</f>
        <v>34</v>
      </c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1"/>
      <c r="IF5" s="171"/>
      <c r="IG5" s="171"/>
      <c r="IH5" s="171"/>
    </row>
    <row r="6" spans="1:242" s="183" customFormat="1" ht="27.95" customHeight="1" x14ac:dyDescent="0.25">
      <c r="A6" s="160" t="s">
        <v>256</v>
      </c>
      <c r="B6" s="161">
        <f t="shared" si="0"/>
        <v>83</v>
      </c>
      <c r="C6" s="162">
        <v>0</v>
      </c>
      <c r="D6" s="162">
        <v>0</v>
      </c>
      <c r="E6" s="162">
        <v>0</v>
      </c>
      <c r="F6" s="162">
        <v>1</v>
      </c>
      <c r="G6" s="162">
        <v>0</v>
      </c>
      <c r="H6" s="162">
        <v>2</v>
      </c>
      <c r="I6" s="162">
        <v>3</v>
      </c>
      <c r="J6" s="162">
        <v>4</v>
      </c>
      <c r="K6" s="162">
        <v>7</v>
      </c>
      <c r="L6" s="162">
        <v>8</v>
      </c>
      <c r="M6" s="162">
        <v>47</v>
      </c>
      <c r="N6" s="216">
        <v>7</v>
      </c>
      <c r="O6" s="163">
        <v>4</v>
      </c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</row>
    <row r="7" spans="1:242" s="183" customFormat="1" ht="27.95" customHeight="1" x14ac:dyDescent="0.25">
      <c r="A7" s="160" t="s">
        <v>244</v>
      </c>
      <c r="B7" s="161">
        <f t="shared" si="0"/>
        <v>63</v>
      </c>
      <c r="C7" s="164">
        <v>0</v>
      </c>
      <c r="D7" s="164">
        <v>0</v>
      </c>
      <c r="E7" s="164">
        <v>0</v>
      </c>
      <c r="F7" s="164">
        <v>2</v>
      </c>
      <c r="G7" s="164">
        <v>0</v>
      </c>
      <c r="H7" s="164">
        <v>0</v>
      </c>
      <c r="I7" s="164">
        <v>1</v>
      </c>
      <c r="J7" s="164">
        <v>3</v>
      </c>
      <c r="K7" s="164">
        <v>2</v>
      </c>
      <c r="L7" s="164">
        <v>12</v>
      </c>
      <c r="M7" s="164">
        <v>39</v>
      </c>
      <c r="N7" s="217">
        <v>4</v>
      </c>
      <c r="O7" s="165">
        <v>0</v>
      </c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</row>
    <row r="8" spans="1:242" s="183" customFormat="1" ht="27.95" customHeight="1" x14ac:dyDescent="0.25">
      <c r="A8" s="160" t="s">
        <v>257</v>
      </c>
      <c r="B8" s="161">
        <f t="shared" si="0"/>
        <v>109</v>
      </c>
      <c r="C8" s="164">
        <v>0</v>
      </c>
      <c r="D8" s="164">
        <v>0</v>
      </c>
      <c r="E8" s="164">
        <v>0</v>
      </c>
      <c r="F8" s="164">
        <v>0</v>
      </c>
      <c r="G8" s="164">
        <v>2</v>
      </c>
      <c r="H8" s="164">
        <v>0</v>
      </c>
      <c r="I8" s="164">
        <v>2</v>
      </c>
      <c r="J8" s="164">
        <v>3</v>
      </c>
      <c r="K8" s="164">
        <v>4</v>
      </c>
      <c r="L8" s="164">
        <v>12</v>
      </c>
      <c r="M8" s="164">
        <v>75</v>
      </c>
      <c r="N8" s="217">
        <v>4</v>
      </c>
      <c r="O8" s="165">
        <v>7</v>
      </c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</row>
    <row r="9" spans="1:242" s="183" customFormat="1" ht="27.95" customHeight="1" x14ac:dyDescent="0.25">
      <c r="A9" s="160" t="s">
        <v>249</v>
      </c>
      <c r="B9" s="161">
        <f t="shared" si="0"/>
        <v>70</v>
      </c>
      <c r="C9" s="164">
        <v>0</v>
      </c>
      <c r="D9" s="164">
        <v>0</v>
      </c>
      <c r="E9" s="164">
        <v>3</v>
      </c>
      <c r="F9" s="164">
        <v>0</v>
      </c>
      <c r="G9" s="164">
        <v>1</v>
      </c>
      <c r="H9" s="164">
        <v>0</v>
      </c>
      <c r="I9" s="164">
        <v>2</v>
      </c>
      <c r="J9" s="164">
        <v>2</v>
      </c>
      <c r="K9" s="164">
        <v>4</v>
      </c>
      <c r="L9" s="164">
        <v>15</v>
      </c>
      <c r="M9" s="164">
        <v>38</v>
      </c>
      <c r="N9" s="217">
        <v>3</v>
      </c>
      <c r="O9" s="165">
        <v>2</v>
      </c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</row>
    <row r="10" spans="1:242" s="183" customFormat="1" ht="27.95" customHeight="1" x14ac:dyDescent="0.25">
      <c r="A10" s="160" t="s">
        <v>254</v>
      </c>
      <c r="B10" s="161">
        <f t="shared" si="0"/>
        <v>25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1</v>
      </c>
      <c r="J10" s="164">
        <v>1</v>
      </c>
      <c r="K10" s="164">
        <v>2</v>
      </c>
      <c r="L10" s="164">
        <v>5</v>
      </c>
      <c r="M10" s="164">
        <v>14</v>
      </c>
      <c r="N10" s="217">
        <v>0</v>
      </c>
      <c r="O10" s="165">
        <v>2</v>
      </c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</row>
    <row r="11" spans="1:242" s="183" customFormat="1" ht="27.95" customHeight="1" x14ac:dyDescent="0.25">
      <c r="A11" s="160" t="s">
        <v>245</v>
      </c>
      <c r="B11" s="161">
        <f t="shared" si="0"/>
        <v>95</v>
      </c>
      <c r="C11" s="164">
        <v>0</v>
      </c>
      <c r="D11" s="164">
        <v>0</v>
      </c>
      <c r="E11" s="164">
        <v>0</v>
      </c>
      <c r="F11" s="164">
        <v>0</v>
      </c>
      <c r="G11" s="164">
        <v>2</v>
      </c>
      <c r="H11" s="164">
        <v>1</v>
      </c>
      <c r="I11" s="164">
        <v>5</v>
      </c>
      <c r="J11" s="164">
        <v>5</v>
      </c>
      <c r="K11" s="164">
        <v>10</v>
      </c>
      <c r="L11" s="164">
        <v>14</v>
      </c>
      <c r="M11" s="164">
        <v>52</v>
      </c>
      <c r="N11" s="217">
        <v>4</v>
      </c>
      <c r="O11" s="165">
        <v>2</v>
      </c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</row>
    <row r="12" spans="1:242" s="183" customFormat="1" ht="27.95" customHeight="1" x14ac:dyDescent="0.25">
      <c r="A12" s="160" t="s">
        <v>255</v>
      </c>
      <c r="B12" s="161">
        <f t="shared" si="0"/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217">
        <v>0</v>
      </c>
      <c r="O12" s="165">
        <v>0</v>
      </c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</row>
    <row r="13" spans="1:242" s="183" customFormat="1" ht="27.95" customHeight="1" x14ac:dyDescent="0.25">
      <c r="A13" s="160" t="s">
        <v>239</v>
      </c>
      <c r="B13" s="161">
        <f t="shared" si="0"/>
        <v>134</v>
      </c>
      <c r="C13" s="164">
        <v>0</v>
      </c>
      <c r="D13" s="164">
        <v>0</v>
      </c>
      <c r="E13" s="164">
        <v>0</v>
      </c>
      <c r="F13" s="164">
        <v>1</v>
      </c>
      <c r="G13" s="164">
        <v>2</v>
      </c>
      <c r="H13" s="164">
        <v>4</v>
      </c>
      <c r="I13" s="164">
        <v>9</v>
      </c>
      <c r="J13" s="164">
        <v>13</v>
      </c>
      <c r="K13" s="164">
        <v>8</v>
      </c>
      <c r="L13" s="164">
        <v>19</v>
      </c>
      <c r="M13" s="164">
        <v>65</v>
      </c>
      <c r="N13" s="217">
        <v>7</v>
      </c>
      <c r="O13" s="165">
        <v>6</v>
      </c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</row>
    <row r="14" spans="1:242" s="183" customFormat="1" ht="27.95" customHeight="1" x14ac:dyDescent="0.25">
      <c r="A14" s="160" t="s">
        <v>241</v>
      </c>
      <c r="B14" s="161">
        <f t="shared" si="0"/>
        <v>14</v>
      </c>
      <c r="C14" s="164">
        <v>1</v>
      </c>
      <c r="D14" s="164">
        <v>1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1</v>
      </c>
      <c r="M14" s="164">
        <v>10</v>
      </c>
      <c r="N14" s="217">
        <v>1</v>
      </c>
      <c r="O14" s="165">
        <v>0</v>
      </c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</row>
    <row r="15" spans="1:242" s="183" customFormat="1" ht="27.95" customHeight="1" x14ac:dyDescent="0.25">
      <c r="A15" s="160" t="s">
        <v>252</v>
      </c>
      <c r="B15" s="161">
        <f t="shared" si="0"/>
        <v>36</v>
      </c>
      <c r="C15" s="164">
        <v>0</v>
      </c>
      <c r="D15" s="164">
        <v>1</v>
      </c>
      <c r="E15" s="164">
        <v>0</v>
      </c>
      <c r="F15" s="164">
        <v>0</v>
      </c>
      <c r="G15" s="164">
        <v>0</v>
      </c>
      <c r="H15" s="164">
        <v>0</v>
      </c>
      <c r="I15" s="164">
        <v>3</v>
      </c>
      <c r="J15" s="164">
        <v>0</v>
      </c>
      <c r="K15" s="218">
        <v>0</v>
      </c>
      <c r="L15" s="218">
        <v>3</v>
      </c>
      <c r="M15" s="164">
        <v>25</v>
      </c>
      <c r="N15" s="217">
        <v>0</v>
      </c>
      <c r="O15" s="165">
        <v>4</v>
      </c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</row>
    <row r="16" spans="1:242" s="183" customFormat="1" ht="27.95" customHeight="1" x14ac:dyDescent="0.25">
      <c r="A16" s="160" t="s">
        <v>246</v>
      </c>
      <c r="B16" s="161">
        <f t="shared" si="0"/>
        <v>12</v>
      </c>
      <c r="C16" s="164">
        <v>0</v>
      </c>
      <c r="D16" s="164">
        <v>0</v>
      </c>
      <c r="E16" s="164">
        <v>0</v>
      </c>
      <c r="F16" s="164">
        <v>0</v>
      </c>
      <c r="G16" s="164">
        <v>1</v>
      </c>
      <c r="H16" s="164">
        <v>0</v>
      </c>
      <c r="I16" s="164">
        <v>1</v>
      </c>
      <c r="J16" s="164">
        <v>0</v>
      </c>
      <c r="K16" s="164">
        <v>0</v>
      </c>
      <c r="L16" s="164">
        <v>0</v>
      </c>
      <c r="M16" s="164">
        <v>9</v>
      </c>
      <c r="N16" s="217">
        <v>1</v>
      </c>
      <c r="O16" s="165">
        <v>0</v>
      </c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</row>
    <row r="17" spans="1:242" s="183" customFormat="1" ht="27.95" customHeight="1" x14ac:dyDescent="0.25">
      <c r="A17" s="160" t="s">
        <v>253</v>
      </c>
      <c r="B17" s="161">
        <f t="shared" si="0"/>
        <v>29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2</v>
      </c>
      <c r="K17" s="164">
        <v>5</v>
      </c>
      <c r="L17" s="164">
        <v>3</v>
      </c>
      <c r="M17" s="164">
        <v>19</v>
      </c>
      <c r="N17" s="217">
        <v>0</v>
      </c>
      <c r="O17" s="165">
        <v>0</v>
      </c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</row>
    <row r="18" spans="1:242" s="183" customFormat="1" ht="27.95" customHeight="1" x14ac:dyDescent="0.25">
      <c r="A18" s="160" t="s">
        <v>251</v>
      </c>
      <c r="B18" s="161">
        <f t="shared" si="0"/>
        <v>321</v>
      </c>
      <c r="C18" s="164">
        <v>0</v>
      </c>
      <c r="D18" s="164">
        <v>1</v>
      </c>
      <c r="E18" s="164">
        <v>0</v>
      </c>
      <c r="F18" s="164">
        <v>2</v>
      </c>
      <c r="G18" s="164">
        <v>1</v>
      </c>
      <c r="H18" s="164">
        <v>0</v>
      </c>
      <c r="I18" s="164">
        <v>16</v>
      </c>
      <c r="J18" s="164">
        <v>26</v>
      </c>
      <c r="K18" s="164">
        <v>24</v>
      </c>
      <c r="L18" s="164">
        <v>59</v>
      </c>
      <c r="M18" s="164">
        <v>175</v>
      </c>
      <c r="N18" s="217">
        <v>12</v>
      </c>
      <c r="O18" s="165">
        <v>5</v>
      </c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</row>
    <row r="19" spans="1:242" s="183" customFormat="1" ht="27.95" customHeight="1" x14ac:dyDescent="0.25">
      <c r="A19" s="160" t="s">
        <v>242</v>
      </c>
      <c r="B19" s="161">
        <f t="shared" si="0"/>
        <v>100</v>
      </c>
      <c r="C19" s="164">
        <v>0</v>
      </c>
      <c r="D19" s="164">
        <v>0</v>
      </c>
      <c r="E19" s="164">
        <v>1</v>
      </c>
      <c r="F19" s="164">
        <v>0</v>
      </c>
      <c r="G19" s="164">
        <v>0</v>
      </c>
      <c r="H19" s="164">
        <v>2</v>
      </c>
      <c r="I19" s="164">
        <v>3</v>
      </c>
      <c r="J19" s="164">
        <v>6</v>
      </c>
      <c r="K19" s="164">
        <v>3</v>
      </c>
      <c r="L19" s="164">
        <v>10</v>
      </c>
      <c r="M19" s="164">
        <v>66</v>
      </c>
      <c r="N19" s="217">
        <v>7</v>
      </c>
      <c r="O19" s="165">
        <v>2</v>
      </c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</row>
    <row r="20" spans="1:242" s="183" customFormat="1" ht="27.95" customHeight="1" thickBot="1" x14ac:dyDescent="0.3">
      <c r="A20" s="172" t="s">
        <v>247</v>
      </c>
      <c r="B20" s="167">
        <f t="shared" si="0"/>
        <v>9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1</v>
      </c>
      <c r="J20" s="168">
        <v>1</v>
      </c>
      <c r="K20" s="168">
        <v>0</v>
      </c>
      <c r="L20" s="168">
        <v>1</v>
      </c>
      <c r="M20" s="168">
        <v>5</v>
      </c>
      <c r="N20" s="219">
        <v>1</v>
      </c>
      <c r="O20" s="169">
        <v>0</v>
      </c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</row>
    <row r="21" spans="1:242" s="183" customFormat="1" ht="39.950000000000003" customHeight="1" x14ac:dyDescent="0.25">
      <c r="A21" s="504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</row>
    <row r="22" spans="1:242" s="183" customFormat="1" ht="39.950000000000003" customHeight="1" x14ac:dyDescent="0.25">
      <c r="A22" s="505"/>
      <c r="B22" s="505"/>
      <c r="C22" s="505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</row>
    <row r="23" spans="1:242" s="183" customFormat="1" ht="39.950000000000003" customHeight="1" thickBot="1" x14ac:dyDescent="0.3">
      <c r="A23" s="496" t="s">
        <v>3</v>
      </c>
      <c r="B23" s="496"/>
      <c r="C23" s="496"/>
      <c r="D23" s="496"/>
      <c r="E23" s="171"/>
      <c r="F23" s="171"/>
      <c r="G23" s="171"/>
      <c r="H23" s="171"/>
      <c r="I23" s="171"/>
      <c r="J23" s="171"/>
      <c r="K23" s="171"/>
      <c r="L23" s="497"/>
      <c r="M23" s="497"/>
      <c r="N23" s="497"/>
      <c r="O23" s="171" t="s">
        <v>383</v>
      </c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</row>
    <row r="24" spans="1:242" s="183" customFormat="1" ht="45.95" customHeight="1" thickBot="1" x14ac:dyDescent="0.3">
      <c r="A24" s="153" t="s">
        <v>216</v>
      </c>
      <c r="B24" s="154" t="s">
        <v>234</v>
      </c>
      <c r="C24" s="154" t="s">
        <v>189</v>
      </c>
      <c r="D24" s="154" t="s">
        <v>191</v>
      </c>
      <c r="E24" s="154" t="s">
        <v>72</v>
      </c>
      <c r="F24" s="154" t="s">
        <v>89</v>
      </c>
      <c r="G24" s="154" t="s">
        <v>100</v>
      </c>
      <c r="H24" s="154" t="s">
        <v>77</v>
      </c>
      <c r="I24" s="154" t="s">
        <v>97</v>
      </c>
      <c r="J24" s="154" t="s">
        <v>99</v>
      </c>
      <c r="K24" s="185" t="s">
        <v>334</v>
      </c>
      <c r="L24" s="185" t="s">
        <v>335</v>
      </c>
      <c r="M24" s="213" t="s">
        <v>54</v>
      </c>
      <c r="N24" s="214" t="s">
        <v>52</v>
      </c>
      <c r="O24" s="215" t="s">
        <v>139</v>
      </c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</row>
    <row r="25" spans="1:242" s="183" customFormat="1" ht="37.5" customHeight="1" thickTop="1" x14ac:dyDescent="0.25">
      <c r="A25" s="157" t="s">
        <v>235</v>
      </c>
      <c r="B25" s="158">
        <f t="shared" ref="B25:B40" si="2">SUM(C25:O25)</f>
        <v>2440903.75</v>
      </c>
      <c r="C25" s="158">
        <f t="shared" ref="C25:K25" si="3">SUM(C26:C40)</f>
        <v>1</v>
      </c>
      <c r="D25" s="158">
        <f t="shared" si="3"/>
        <v>26</v>
      </c>
      <c r="E25" s="158">
        <f t="shared" si="3"/>
        <v>51</v>
      </c>
      <c r="F25" s="158">
        <f t="shared" si="3"/>
        <v>152.5</v>
      </c>
      <c r="G25" s="158">
        <f t="shared" si="3"/>
        <v>341</v>
      </c>
      <c r="H25" s="158">
        <f t="shared" si="3"/>
        <v>603</v>
      </c>
      <c r="I25" s="158">
        <f t="shared" si="3"/>
        <v>9274.7000000000007</v>
      </c>
      <c r="J25" s="158">
        <f t="shared" si="3"/>
        <v>26206.5</v>
      </c>
      <c r="K25" s="158">
        <f t="shared" si="3"/>
        <v>41718.5</v>
      </c>
      <c r="L25" s="158">
        <f>SUM(L26:L40)</f>
        <v>141970.4</v>
      </c>
      <c r="M25" s="158">
        <f>SUM(M26:M40)</f>
        <v>1425621.1</v>
      </c>
      <c r="N25" s="158">
        <f>SUM(N26:N40)</f>
        <v>337733.05</v>
      </c>
      <c r="O25" s="159">
        <f>SUM(O26:O40)</f>
        <v>457205</v>
      </c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</row>
    <row r="26" spans="1:242" s="183" customFormat="1" ht="27.95" customHeight="1" x14ac:dyDescent="0.25">
      <c r="A26" s="160" t="s">
        <v>256</v>
      </c>
      <c r="B26" s="205">
        <f t="shared" si="2"/>
        <v>216442</v>
      </c>
      <c r="C26" s="162">
        <v>0</v>
      </c>
      <c r="D26" s="162">
        <v>0</v>
      </c>
      <c r="E26" s="162">
        <v>0</v>
      </c>
      <c r="F26" s="162">
        <v>28</v>
      </c>
      <c r="G26" s="162">
        <v>0</v>
      </c>
      <c r="H26" s="162">
        <v>151</v>
      </c>
      <c r="I26" s="162">
        <v>552</v>
      </c>
      <c r="J26" s="162">
        <v>1707</v>
      </c>
      <c r="K26" s="162">
        <v>3721</v>
      </c>
      <c r="L26" s="162">
        <v>7185</v>
      </c>
      <c r="M26" s="162">
        <v>100024</v>
      </c>
      <c r="N26" s="216">
        <v>48055</v>
      </c>
      <c r="O26" s="163">
        <v>55019</v>
      </c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</row>
    <row r="27" spans="1:242" s="183" customFormat="1" ht="27.95" customHeight="1" x14ac:dyDescent="0.25">
      <c r="A27" s="160" t="s">
        <v>244</v>
      </c>
      <c r="B27" s="161">
        <f t="shared" si="2"/>
        <v>136235</v>
      </c>
      <c r="C27" s="164">
        <v>0</v>
      </c>
      <c r="D27" s="164">
        <v>0</v>
      </c>
      <c r="E27" s="164">
        <v>0</v>
      </c>
      <c r="F27" s="164">
        <v>47</v>
      </c>
      <c r="G27" s="164">
        <v>0</v>
      </c>
      <c r="H27" s="164">
        <v>0</v>
      </c>
      <c r="I27" s="164">
        <v>185</v>
      </c>
      <c r="J27" s="164">
        <v>1235</v>
      </c>
      <c r="K27" s="164">
        <v>1263</v>
      </c>
      <c r="L27" s="164">
        <v>11034</v>
      </c>
      <c r="M27" s="164">
        <v>98607</v>
      </c>
      <c r="N27" s="217">
        <v>23864</v>
      </c>
      <c r="O27" s="165">
        <v>0</v>
      </c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</row>
    <row r="28" spans="1:242" s="183" customFormat="1" ht="27.95" customHeight="1" x14ac:dyDescent="0.25">
      <c r="A28" s="160" t="s">
        <v>257</v>
      </c>
      <c r="B28" s="161">
        <f t="shared" si="2"/>
        <v>293083</v>
      </c>
      <c r="C28" s="164">
        <v>0</v>
      </c>
      <c r="D28" s="164">
        <v>0</v>
      </c>
      <c r="E28" s="164">
        <v>0</v>
      </c>
      <c r="F28" s="164">
        <v>0</v>
      </c>
      <c r="G28" s="164">
        <v>74</v>
      </c>
      <c r="H28" s="164">
        <v>0</v>
      </c>
      <c r="I28" s="164">
        <v>548</v>
      </c>
      <c r="J28" s="164">
        <v>1000</v>
      </c>
      <c r="K28" s="164">
        <v>2386</v>
      </c>
      <c r="L28" s="164">
        <v>10032</v>
      </c>
      <c r="M28" s="164">
        <v>161211</v>
      </c>
      <c r="N28" s="217">
        <v>30434</v>
      </c>
      <c r="O28" s="165">
        <v>87398</v>
      </c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</row>
    <row r="29" spans="1:242" s="183" customFormat="1" ht="27.95" customHeight="1" x14ac:dyDescent="0.25">
      <c r="A29" s="160" t="s">
        <v>249</v>
      </c>
      <c r="B29" s="161">
        <f t="shared" si="2"/>
        <v>143000</v>
      </c>
      <c r="C29" s="164">
        <v>0</v>
      </c>
      <c r="D29" s="164">
        <v>0</v>
      </c>
      <c r="E29" s="164">
        <v>37</v>
      </c>
      <c r="F29" s="164">
        <v>0</v>
      </c>
      <c r="G29" s="164">
        <v>31</v>
      </c>
      <c r="H29" s="164">
        <v>0</v>
      </c>
      <c r="I29" s="164">
        <v>485</v>
      </c>
      <c r="J29" s="164">
        <v>876</v>
      </c>
      <c r="K29" s="164">
        <v>2440</v>
      </c>
      <c r="L29" s="164">
        <v>12774</v>
      </c>
      <c r="M29" s="164">
        <v>84496</v>
      </c>
      <c r="N29" s="217">
        <v>17713</v>
      </c>
      <c r="O29" s="165">
        <v>24148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</row>
    <row r="30" spans="1:242" s="183" customFormat="1" ht="27.95" customHeight="1" x14ac:dyDescent="0.25">
      <c r="A30" s="160" t="s">
        <v>254</v>
      </c>
      <c r="B30" s="161">
        <f t="shared" si="2"/>
        <v>63732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150</v>
      </c>
      <c r="J30" s="164">
        <v>459</v>
      </c>
      <c r="K30" s="164">
        <v>1243</v>
      </c>
      <c r="L30" s="164">
        <v>4309</v>
      </c>
      <c r="M30" s="164">
        <v>33650</v>
      </c>
      <c r="N30" s="217">
        <v>0</v>
      </c>
      <c r="O30" s="165">
        <v>23921</v>
      </c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</row>
    <row r="31" spans="1:242" s="183" customFormat="1" ht="27.95" customHeight="1" x14ac:dyDescent="0.25">
      <c r="A31" s="160" t="s">
        <v>245</v>
      </c>
      <c r="B31" s="161">
        <f t="shared" si="2"/>
        <v>175343.5</v>
      </c>
      <c r="C31" s="164">
        <v>0</v>
      </c>
      <c r="D31" s="164">
        <v>0</v>
      </c>
      <c r="E31" s="164">
        <v>0</v>
      </c>
      <c r="F31" s="164">
        <v>0</v>
      </c>
      <c r="G31" s="164">
        <v>71</v>
      </c>
      <c r="H31" s="164">
        <v>80</v>
      </c>
      <c r="I31" s="164">
        <v>801</v>
      </c>
      <c r="J31" s="164">
        <v>2171</v>
      </c>
      <c r="K31" s="164">
        <v>6246</v>
      </c>
      <c r="L31" s="164">
        <v>11514</v>
      </c>
      <c r="M31" s="164">
        <v>109913.5</v>
      </c>
      <c r="N31" s="217">
        <v>23037</v>
      </c>
      <c r="O31" s="165">
        <v>21510</v>
      </c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</row>
    <row r="32" spans="1:242" s="183" customFormat="1" ht="27.95" customHeight="1" x14ac:dyDescent="0.25">
      <c r="A32" s="160" t="s">
        <v>255</v>
      </c>
      <c r="B32" s="161">
        <f t="shared" si="2"/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217">
        <v>0</v>
      </c>
      <c r="O32" s="165">
        <v>0</v>
      </c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</row>
    <row r="33" spans="1:242" s="183" customFormat="1" ht="27.95" customHeight="1" x14ac:dyDescent="0.25">
      <c r="A33" s="160" t="s">
        <v>239</v>
      </c>
      <c r="B33" s="161">
        <f t="shared" si="2"/>
        <v>314223</v>
      </c>
      <c r="C33" s="164">
        <v>0</v>
      </c>
      <c r="D33" s="164">
        <v>0</v>
      </c>
      <c r="E33" s="164">
        <v>0</v>
      </c>
      <c r="F33" s="164">
        <v>28</v>
      </c>
      <c r="G33" s="164">
        <v>85</v>
      </c>
      <c r="H33" s="164">
        <v>246</v>
      </c>
      <c r="I33" s="164">
        <v>1734</v>
      </c>
      <c r="J33" s="164">
        <v>5089</v>
      </c>
      <c r="K33" s="164">
        <v>5006</v>
      </c>
      <c r="L33" s="164">
        <v>17119</v>
      </c>
      <c r="M33" s="164">
        <v>144458</v>
      </c>
      <c r="N33" s="217">
        <v>53403</v>
      </c>
      <c r="O33" s="165">
        <v>87055</v>
      </c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</row>
    <row r="34" spans="1:242" s="183" customFormat="1" ht="27.95" customHeight="1" x14ac:dyDescent="0.25">
      <c r="A34" s="160" t="s">
        <v>241</v>
      </c>
      <c r="B34" s="205">
        <f t="shared" si="2"/>
        <v>29503</v>
      </c>
      <c r="C34" s="164">
        <v>1</v>
      </c>
      <c r="D34" s="164">
        <v>9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772</v>
      </c>
      <c r="M34" s="164">
        <v>22221</v>
      </c>
      <c r="N34" s="217">
        <v>6500</v>
      </c>
      <c r="O34" s="165">
        <v>0</v>
      </c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</row>
    <row r="35" spans="1:242" s="183" customFormat="1" ht="27.95" customHeight="1" x14ac:dyDescent="0.25">
      <c r="A35" s="160" t="s">
        <v>252</v>
      </c>
      <c r="B35" s="161">
        <f t="shared" si="2"/>
        <v>140420</v>
      </c>
      <c r="C35" s="164">
        <v>0</v>
      </c>
      <c r="D35" s="164">
        <v>8</v>
      </c>
      <c r="E35" s="164">
        <v>0</v>
      </c>
      <c r="F35" s="164">
        <v>0</v>
      </c>
      <c r="G35" s="164">
        <v>0</v>
      </c>
      <c r="H35" s="164">
        <v>0</v>
      </c>
      <c r="I35" s="164">
        <v>610</v>
      </c>
      <c r="J35" s="164">
        <v>0</v>
      </c>
      <c r="K35" s="218">
        <v>0</v>
      </c>
      <c r="L35" s="218">
        <v>2629</v>
      </c>
      <c r="M35" s="218">
        <v>57926</v>
      </c>
      <c r="N35" s="220">
        <v>0</v>
      </c>
      <c r="O35" s="221">
        <v>79247</v>
      </c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</row>
    <row r="36" spans="1:242" s="183" customFormat="1" ht="27.95" customHeight="1" x14ac:dyDescent="0.25">
      <c r="A36" s="160" t="s">
        <v>246</v>
      </c>
      <c r="B36" s="161">
        <f t="shared" si="2"/>
        <v>21729</v>
      </c>
      <c r="C36" s="164">
        <v>0</v>
      </c>
      <c r="D36" s="164">
        <v>0</v>
      </c>
      <c r="E36" s="164">
        <v>0</v>
      </c>
      <c r="F36" s="164">
        <v>0</v>
      </c>
      <c r="G36" s="164">
        <v>45</v>
      </c>
      <c r="H36" s="164">
        <v>0</v>
      </c>
      <c r="I36" s="164">
        <v>230</v>
      </c>
      <c r="J36" s="164">
        <v>0</v>
      </c>
      <c r="K36" s="164">
        <v>0</v>
      </c>
      <c r="L36" s="164">
        <v>0</v>
      </c>
      <c r="M36" s="164">
        <v>16049</v>
      </c>
      <c r="N36" s="217">
        <v>5405</v>
      </c>
      <c r="O36" s="165">
        <v>0</v>
      </c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</row>
    <row r="37" spans="1:242" s="183" customFormat="1" ht="27.95" customHeight="1" x14ac:dyDescent="0.25">
      <c r="A37" s="160" t="s">
        <v>253</v>
      </c>
      <c r="B37" s="161">
        <f t="shared" si="2"/>
        <v>50019</v>
      </c>
      <c r="C37" s="164">
        <v>0</v>
      </c>
      <c r="D37" s="164">
        <v>0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  <c r="J37" s="164">
        <v>793</v>
      </c>
      <c r="K37" s="164">
        <v>3257</v>
      </c>
      <c r="L37" s="164">
        <v>2700</v>
      </c>
      <c r="M37" s="164">
        <v>43269</v>
      </c>
      <c r="N37" s="217">
        <v>0</v>
      </c>
      <c r="O37" s="165">
        <v>0</v>
      </c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</row>
    <row r="38" spans="1:242" s="183" customFormat="1" ht="27.95" customHeight="1" x14ac:dyDescent="0.25">
      <c r="A38" s="160" t="s">
        <v>251</v>
      </c>
      <c r="B38" s="161">
        <f t="shared" si="2"/>
        <v>609911.25</v>
      </c>
      <c r="C38" s="164">
        <v>0</v>
      </c>
      <c r="D38" s="164">
        <v>9</v>
      </c>
      <c r="E38" s="164">
        <v>0</v>
      </c>
      <c r="F38" s="164">
        <v>49.5</v>
      </c>
      <c r="G38" s="164">
        <v>35</v>
      </c>
      <c r="H38" s="164">
        <v>0</v>
      </c>
      <c r="I38" s="164">
        <v>2966.7</v>
      </c>
      <c r="J38" s="164">
        <v>10342.5</v>
      </c>
      <c r="K38" s="164">
        <v>14429.5</v>
      </c>
      <c r="L38" s="164">
        <v>52339.4</v>
      </c>
      <c r="M38" s="164">
        <v>390586.6</v>
      </c>
      <c r="N38" s="217">
        <v>83069.05</v>
      </c>
      <c r="O38" s="165">
        <v>56084</v>
      </c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</row>
    <row r="39" spans="1:242" s="183" customFormat="1" ht="27.95" customHeight="1" x14ac:dyDescent="0.25">
      <c r="A39" s="160" t="s">
        <v>242</v>
      </c>
      <c r="B39" s="161">
        <f t="shared" si="2"/>
        <v>226438</v>
      </c>
      <c r="C39" s="164">
        <v>0</v>
      </c>
      <c r="D39" s="164">
        <v>0</v>
      </c>
      <c r="E39" s="164">
        <v>14</v>
      </c>
      <c r="F39" s="164">
        <v>0</v>
      </c>
      <c r="G39" s="164">
        <v>0</v>
      </c>
      <c r="H39" s="164">
        <v>126</v>
      </c>
      <c r="I39" s="164">
        <v>720</v>
      </c>
      <c r="J39" s="164">
        <v>2212</v>
      </c>
      <c r="K39" s="164">
        <v>1727</v>
      </c>
      <c r="L39" s="164">
        <v>8627</v>
      </c>
      <c r="M39" s="164">
        <v>150831</v>
      </c>
      <c r="N39" s="217">
        <v>39358</v>
      </c>
      <c r="O39" s="165">
        <v>22823</v>
      </c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</row>
    <row r="40" spans="1:242" s="183" customFormat="1" ht="27.95" customHeight="1" thickBot="1" x14ac:dyDescent="0.3">
      <c r="A40" s="172" t="s">
        <v>247</v>
      </c>
      <c r="B40" s="167">
        <f t="shared" si="2"/>
        <v>20825</v>
      </c>
      <c r="C40" s="168">
        <v>0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293</v>
      </c>
      <c r="J40" s="168">
        <v>322</v>
      </c>
      <c r="K40" s="168">
        <v>0</v>
      </c>
      <c r="L40" s="168">
        <v>936</v>
      </c>
      <c r="M40" s="168">
        <v>12379</v>
      </c>
      <c r="N40" s="219">
        <v>6895</v>
      </c>
      <c r="O40" s="169">
        <v>0</v>
      </c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</row>
    <row r="41" spans="1:242" s="183" customFormat="1" ht="39.950000000000003" customHeight="1" x14ac:dyDescent="0.2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</row>
    <row r="42" spans="1:242" s="183" customFormat="1" ht="39.950000000000003" customHeight="1" x14ac:dyDescent="0.2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</row>
    <row r="43" spans="1:242" s="183" customFormat="1" ht="39.950000000000003" customHeight="1" thickBot="1" x14ac:dyDescent="0.3">
      <c r="A43" s="506" t="s">
        <v>32</v>
      </c>
      <c r="B43" s="506"/>
      <c r="C43" s="506"/>
      <c r="D43" s="506"/>
      <c r="E43" s="173"/>
      <c r="F43" s="171"/>
      <c r="G43" s="171"/>
      <c r="H43" s="171"/>
      <c r="I43" s="171"/>
      <c r="J43" s="171"/>
      <c r="K43" s="497"/>
      <c r="L43" s="497"/>
      <c r="M43" s="171"/>
      <c r="N43" s="507" t="s">
        <v>127</v>
      </c>
      <c r="O43" s="507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171"/>
      <c r="HT43" s="171"/>
      <c r="HU43" s="171"/>
      <c r="HV43" s="171"/>
      <c r="HW43" s="171"/>
      <c r="HX43" s="171"/>
      <c r="HY43" s="171"/>
      <c r="HZ43" s="171"/>
      <c r="IA43" s="171"/>
      <c r="IB43" s="171"/>
      <c r="IC43" s="171"/>
      <c r="ID43" s="171"/>
      <c r="IE43" s="171"/>
      <c r="IF43" s="171"/>
      <c r="IG43" s="171"/>
      <c r="IH43" s="171"/>
    </row>
    <row r="44" spans="1:242" s="183" customFormat="1" ht="30" customHeight="1" x14ac:dyDescent="0.25">
      <c r="A44" s="502" t="s">
        <v>216</v>
      </c>
      <c r="B44" s="508" t="s">
        <v>88</v>
      </c>
      <c r="C44" s="510" t="s">
        <v>102</v>
      </c>
      <c r="D44" s="500" t="s">
        <v>140</v>
      </c>
      <c r="E44" s="500"/>
      <c r="F44" s="500"/>
      <c r="G44" s="511" t="s">
        <v>141</v>
      </c>
      <c r="H44" s="512"/>
      <c r="I44" s="513"/>
      <c r="J44" s="500" t="s">
        <v>105</v>
      </c>
      <c r="K44" s="500"/>
      <c r="L44" s="511"/>
      <c r="M44" s="508" t="s">
        <v>76</v>
      </c>
      <c r="N44" s="508"/>
      <c r="O44" s="514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71"/>
      <c r="HS44" s="171"/>
      <c r="HT44" s="171"/>
      <c r="HU44" s="171"/>
      <c r="HV44" s="171"/>
      <c r="HW44" s="171"/>
      <c r="HX44" s="171"/>
      <c r="HY44" s="171"/>
      <c r="HZ44" s="171"/>
      <c r="IA44" s="171"/>
      <c r="IB44" s="171"/>
      <c r="IC44" s="171"/>
      <c r="ID44" s="171"/>
      <c r="IE44" s="171"/>
      <c r="IF44" s="171"/>
      <c r="IG44" s="171"/>
      <c r="IH44" s="171"/>
    </row>
    <row r="45" spans="1:242" s="183" customFormat="1" ht="30" customHeight="1" thickBot="1" x14ac:dyDescent="0.3">
      <c r="A45" s="503"/>
      <c r="B45" s="509"/>
      <c r="C45" s="509"/>
      <c r="D45" s="174" t="s">
        <v>232</v>
      </c>
      <c r="E45" s="174" t="s">
        <v>233</v>
      </c>
      <c r="F45" s="174" t="s">
        <v>188</v>
      </c>
      <c r="G45" s="174" t="s">
        <v>232</v>
      </c>
      <c r="H45" s="174" t="s">
        <v>233</v>
      </c>
      <c r="I45" s="174" t="s">
        <v>188</v>
      </c>
      <c r="J45" s="174" t="s">
        <v>232</v>
      </c>
      <c r="K45" s="174" t="s">
        <v>233</v>
      </c>
      <c r="L45" s="222" t="s">
        <v>188</v>
      </c>
      <c r="M45" s="174" t="s">
        <v>232</v>
      </c>
      <c r="N45" s="174" t="s">
        <v>233</v>
      </c>
      <c r="O45" s="175" t="s">
        <v>188</v>
      </c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</row>
    <row r="46" spans="1:242" s="183" customFormat="1" ht="30" customHeight="1" thickTop="1" x14ac:dyDescent="0.25">
      <c r="A46" s="157" t="s">
        <v>235</v>
      </c>
      <c r="B46" s="158">
        <f>SUM(B47:B61)</f>
        <v>2440903.75</v>
      </c>
      <c r="C46" s="158">
        <f>SUM(C47:C61)</f>
        <v>581083</v>
      </c>
      <c r="D46" s="158">
        <f>SUM(D47:D61)</f>
        <v>353548</v>
      </c>
      <c r="E46" s="158">
        <f>SUM(E47:E61)</f>
        <v>278331.55</v>
      </c>
      <c r="F46" s="158">
        <f t="shared" ref="F46:F60" si="4">SUM(D46:E46)</f>
        <v>631879.55000000005</v>
      </c>
      <c r="G46" s="158">
        <f>SUM(G47:G61)</f>
        <v>356028.5</v>
      </c>
      <c r="H46" s="158">
        <f>SUM(H47:H61)</f>
        <v>294929.7</v>
      </c>
      <c r="I46" s="158">
        <f t="shared" ref="I46:I60" si="5">SUM(G46:H46)</f>
        <v>650958.19999999995</v>
      </c>
      <c r="J46" s="158">
        <f>SUM(J47:J61)</f>
        <v>178969</v>
      </c>
      <c r="K46" s="158">
        <f>SUM(K47:K61)</f>
        <v>142994</v>
      </c>
      <c r="L46" s="223">
        <f t="shared" ref="L46:L60" si="6">SUM(J46:K46)</f>
        <v>321963</v>
      </c>
      <c r="M46" s="158">
        <f>SUM(M47:M61)</f>
        <v>219220</v>
      </c>
      <c r="N46" s="158">
        <f>SUM(N47:N61)</f>
        <v>35800</v>
      </c>
      <c r="O46" s="159">
        <f t="shared" ref="O46:O61" si="7">SUM(M46:N46)</f>
        <v>255020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  <c r="HJ46" s="171"/>
      <c r="HK46" s="171"/>
      <c r="HL46" s="171"/>
      <c r="HM46" s="171"/>
      <c r="HN46" s="171"/>
      <c r="HO46" s="171"/>
      <c r="HP46" s="171"/>
      <c r="HQ46" s="171"/>
      <c r="HR46" s="171"/>
      <c r="HS46" s="171"/>
      <c r="HT46" s="171"/>
      <c r="HU46" s="171"/>
      <c r="HV46" s="171"/>
      <c r="HW46" s="171"/>
      <c r="HX46" s="171"/>
      <c r="HY46" s="171"/>
      <c r="HZ46" s="171"/>
      <c r="IA46" s="171"/>
      <c r="IB46" s="171"/>
      <c r="IC46" s="171"/>
      <c r="ID46" s="171"/>
      <c r="IE46" s="171"/>
      <c r="IF46" s="171"/>
      <c r="IG46" s="171"/>
      <c r="IH46" s="171"/>
    </row>
    <row r="47" spans="1:242" s="183" customFormat="1" ht="27.95" customHeight="1" x14ac:dyDescent="0.25">
      <c r="A47" s="160" t="s">
        <v>256</v>
      </c>
      <c r="B47" s="205">
        <f t="shared" ref="B47:B61" si="8">SUM(C47,F47,I47,L47,O47)</f>
        <v>216442</v>
      </c>
      <c r="C47" s="162">
        <v>86579</v>
      </c>
      <c r="D47" s="162">
        <v>27362</v>
      </c>
      <c r="E47" s="162">
        <v>24386</v>
      </c>
      <c r="F47" s="161">
        <f t="shared" si="4"/>
        <v>51748</v>
      </c>
      <c r="G47" s="162">
        <v>16331</v>
      </c>
      <c r="H47" s="162">
        <v>14785</v>
      </c>
      <c r="I47" s="161">
        <f t="shared" si="5"/>
        <v>31116</v>
      </c>
      <c r="J47" s="162">
        <v>10221</v>
      </c>
      <c r="K47" s="162">
        <v>9447</v>
      </c>
      <c r="L47" s="161">
        <f t="shared" si="6"/>
        <v>19668</v>
      </c>
      <c r="M47" s="162">
        <v>26631</v>
      </c>
      <c r="N47" s="162">
        <v>700</v>
      </c>
      <c r="O47" s="209">
        <f t="shared" si="7"/>
        <v>27331</v>
      </c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1"/>
      <c r="HN47" s="171"/>
      <c r="HO47" s="171"/>
      <c r="HP47" s="171"/>
      <c r="HQ47" s="171"/>
      <c r="HR47" s="171"/>
      <c r="HS47" s="171"/>
      <c r="HT47" s="171"/>
      <c r="HU47" s="171"/>
      <c r="HV47" s="171"/>
      <c r="HW47" s="171"/>
      <c r="HX47" s="171"/>
      <c r="HY47" s="171"/>
      <c r="HZ47" s="171"/>
      <c r="IA47" s="171"/>
      <c r="IB47" s="171"/>
      <c r="IC47" s="171"/>
      <c r="ID47" s="171"/>
      <c r="IE47" s="171"/>
      <c r="IF47" s="171"/>
      <c r="IG47" s="171"/>
      <c r="IH47" s="171"/>
    </row>
    <row r="48" spans="1:242" s="183" customFormat="1" ht="27.95" customHeight="1" x14ac:dyDescent="0.25">
      <c r="A48" s="160" t="s">
        <v>244</v>
      </c>
      <c r="B48" s="161">
        <f t="shared" si="8"/>
        <v>136235</v>
      </c>
      <c r="C48" s="164">
        <v>34976</v>
      </c>
      <c r="D48" s="164">
        <v>23231</v>
      </c>
      <c r="E48" s="164">
        <v>14522</v>
      </c>
      <c r="F48" s="161">
        <f t="shared" si="4"/>
        <v>37753</v>
      </c>
      <c r="G48" s="164">
        <v>22000</v>
      </c>
      <c r="H48" s="164">
        <v>12809</v>
      </c>
      <c r="I48" s="161">
        <f t="shared" si="5"/>
        <v>34809</v>
      </c>
      <c r="J48" s="164">
        <v>16054</v>
      </c>
      <c r="K48" s="164">
        <v>324</v>
      </c>
      <c r="L48" s="161">
        <f t="shared" si="6"/>
        <v>16378</v>
      </c>
      <c r="M48" s="164">
        <v>11801</v>
      </c>
      <c r="N48" s="164">
        <v>518</v>
      </c>
      <c r="O48" s="209">
        <f t="shared" si="7"/>
        <v>12319</v>
      </c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1"/>
      <c r="HN48" s="171"/>
      <c r="HO48" s="171"/>
      <c r="HP48" s="171"/>
      <c r="HQ48" s="171"/>
      <c r="HR48" s="171"/>
      <c r="HS48" s="171"/>
      <c r="HT48" s="171"/>
      <c r="HU48" s="171"/>
      <c r="HV48" s="171"/>
      <c r="HW48" s="171"/>
      <c r="HX48" s="171"/>
      <c r="HY48" s="171"/>
      <c r="HZ48" s="171"/>
      <c r="IA48" s="171"/>
      <c r="IB48" s="171"/>
      <c r="IC48" s="171"/>
      <c r="ID48" s="171"/>
      <c r="IE48" s="171"/>
      <c r="IF48" s="171"/>
      <c r="IG48" s="171"/>
      <c r="IH48" s="171"/>
    </row>
    <row r="49" spans="1:242" s="183" customFormat="1" ht="27.95" customHeight="1" x14ac:dyDescent="0.25">
      <c r="A49" s="160" t="s">
        <v>257</v>
      </c>
      <c r="B49" s="161">
        <f t="shared" si="8"/>
        <v>293083</v>
      </c>
      <c r="C49" s="164">
        <v>22778</v>
      </c>
      <c r="D49" s="164">
        <v>25853</v>
      </c>
      <c r="E49" s="164">
        <v>26766</v>
      </c>
      <c r="F49" s="161">
        <f t="shared" si="4"/>
        <v>52619</v>
      </c>
      <c r="G49" s="164">
        <v>43522</v>
      </c>
      <c r="H49" s="164">
        <v>44706</v>
      </c>
      <c r="I49" s="161">
        <f t="shared" si="5"/>
        <v>88228</v>
      </c>
      <c r="J49" s="164">
        <v>50240</v>
      </c>
      <c r="K49" s="164">
        <v>51623</v>
      </c>
      <c r="L49" s="161">
        <f t="shared" si="6"/>
        <v>101863</v>
      </c>
      <c r="M49" s="164">
        <v>27290</v>
      </c>
      <c r="N49" s="164">
        <v>305</v>
      </c>
      <c r="O49" s="209">
        <f t="shared" si="7"/>
        <v>27595</v>
      </c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  <c r="HF49" s="171"/>
      <c r="HG49" s="171"/>
      <c r="HH49" s="171"/>
      <c r="HI49" s="171"/>
      <c r="HJ49" s="171"/>
      <c r="HK49" s="171"/>
      <c r="HL49" s="171"/>
      <c r="HM49" s="171"/>
      <c r="HN49" s="171"/>
      <c r="HO49" s="171"/>
      <c r="HP49" s="171"/>
      <c r="HQ49" s="171"/>
      <c r="HR49" s="171"/>
      <c r="HS49" s="171"/>
      <c r="HT49" s="171"/>
      <c r="HU49" s="171"/>
      <c r="HV49" s="171"/>
      <c r="HW49" s="171"/>
      <c r="HX49" s="171"/>
      <c r="HY49" s="171"/>
      <c r="HZ49" s="171"/>
      <c r="IA49" s="171"/>
      <c r="IB49" s="171"/>
      <c r="IC49" s="171"/>
      <c r="ID49" s="171"/>
      <c r="IE49" s="171"/>
      <c r="IF49" s="171"/>
      <c r="IG49" s="171"/>
      <c r="IH49" s="171"/>
    </row>
    <row r="50" spans="1:242" s="183" customFormat="1" ht="27.95" customHeight="1" x14ac:dyDescent="0.25">
      <c r="A50" s="160" t="s">
        <v>249</v>
      </c>
      <c r="B50" s="161">
        <f t="shared" si="8"/>
        <v>143000</v>
      </c>
      <c r="C50" s="164">
        <v>35912</v>
      </c>
      <c r="D50" s="164">
        <v>27415</v>
      </c>
      <c r="E50" s="164">
        <v>18992</v>
      </c>
      <c r="F50" s="161">
        <f t="shared" si="4"/>
        <v>46407</v>
      </c>
      <c r="G50" s="164">
        <v>24526</v>
      </c>
      <c r="H50" s="164">
        <v>19001</v>
      </c>
      <c r="I50" s="161">
        <f t="shared" si="5"/>
        <v>43527</v>
      </c>
      <c r="J50" s="164">
        <v>2404</v>
      </c>
      <c r="K50" s="164">
        <v>1104</v>
      </c>
      <c r="L50" s="161">
        <f t="shared" si="6"/>
        <v>3508</v>
      </c>
      <c r="M50" s="164">
        <v>12483</v>
      </c>
      <c r="N50" s="164">
        <v>1163</v>
      </c>
      <c r="O50" s="209">
        <f t="shared" si="7"/>
        <v>13646</v>
      </c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1"/>
      <c r="FL50" s="171"/>
      <c r="FM50" s="171"/>
      <c r="FN50" s="171"/>
      <c r="FO50" s="171"/>
      <c r="FP50" s="171"/>
      <c r="FQ50" s="171"/>
      <c r="FR50" s="171"/>
      <c r="FS50" s="171"/>
      <c r="FT50" s="171"/>
      <c r="FU50" s="171"/>
      <c r="FV50" s="171"/>
      <c r="FW50" s="171"/>
      <c r="FX50" s="171"/>
      <c r="FY50" s="171"/>
      <c r="FZ50" s="171"/>
      <c r="GA50" s="171"/>
      <c r="GB50" s="171"/>
      <c r="GC50" s="171"/>
      <c r="GD50" s="171"/>
      <c r="GE50" s="171"/>
      <c r="GF50" s="171"/>
      <c r="GG50" s="171"/>
      <c r="GH50" s="171"/>
      <c r="GI50" s="171"/>
      <c r="GJ50" s="171"/>
      <c r="GK50" s="171"/>
      <c r="GL50" s="171"/>
      <c r="GM50" s="171"/>
      <c r="GN50" s="171"/>
      <c r="GO50" s="171"/>
      <c r="GP50" s="171"/>
      <c r="GQ50" s="171"/>
      <c r="GR50" s="171"/>
      <c r="GS50" s="171"/>
      <c r="GT50" s="171"/>
      <c r="GU50" s="171"/>
      <c r="GV50" s="171"/>
      <c r="GW50" s="171"/>
      <c r="GX50" s="171"/>
      <c r="GY50" s="171"/>
      <c r="GZ50" s="171"/>
      <c r="HA50" s="171"/>
      <c r="HB50" s="171"/>
      <c r="HC50" s="171"/>
      <c r="HD50" s="171"/>
      <c r="HE50" s="171"/>
      <c r="HF50" s="171"/>
      <c r="HG50" s="171"/>
      <c r="HH50" s="171"/>
      <c r="HI50" s="171"/>
      <c r="HJ50" s="171"/>
      <c r="HK50" s="171"/>
      <c r="HL50" s="171"/>
      <c r="HM50" s="171"/>
      <c r="HN50" s="171"/>
      <c r="HO50" s="171"/>
      <c r="HP50" s="171"/>
      <c r="HQ50" s="171"/>
      <c r="HR50" s="171"/>
      <c r="HS50" s="171"/>
      <c r="HT50" s="171"/>
      <c r="HU50" s="171"/>
      <c r="HV50" s="171"/>
      <c r="HW50" s="171"/>
      <c r="HX50" s="171"/>
      <c r="HY50" s="171"/>
      <c r="HZ50" s="171"/>
      <c r="IA50" s="171"/>
      <c r="IB50" s="171"/>
      <c r="IC50" s="171"/>
      <c r="ID50" s="171"/>
      <c r="IE50" s="171"/>
      <c r="IF50" s="171"/>
      <c r="IG50" s="171"/>
      <c r="IH50" s="171"/>
    </row>
    <row r="51" spans="1:242" s="183" customFormat="1" ht="27.95" customHeight="1" x14ac:dyDescent="0.25">
      <c r="A51" s="160" t="s">
        <v>254</v>
      </c>
      <c r="B51" s="161">
        <f t="shared" si="8"/>
        <v>63732</v>
      </c>
      <c r="C51" s="164">
        <v>6654</v>
      </c>
      <c r="D51" s="164">
        <v>10587</v>
      </c>
      <c r="E51" s="164">
        <v>10939</v>
      </c>
      <c r="F51" s="161">
        <f t="shared" si="4"/>
        <v>21526</v>
      </c>
      <c r="G51" s="164">
        <v>6516</v>
      </c>
      <c r="H51" s="164">
        <v>6283</v>
      </c>
      <c r="I51" s="161">
        <f t="shared" si="5"/>
        <v>12799</v>
      </c>
      <c r="J51" s="164">
        <v>3608</v>
      </c>
      <c r="K51" s="164">
        <v>3926</v>
      </c>
      <c r="L51" s="161">
        <f t="shared" si="6"/>
        <v>7534</v>
      </c>
      <c r="M51" s="164">
        <v>12889</v>
      </c>
      <c r="N51" s="164">
        <v>2330</v>
      </c>
      <c r="O51" s="209">
        <f t="shared" si="7"/>
        <v>15219</v>
      </c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  <c r="HJ51" s="171"/>
      <c r="HK51" s="171"/>
      <c r="HL51" s="171"/>
      <c r="HM51" s="171"/>
      <c r="HN51" s="171"/>
      <c r="HO51" s="171"/>
      <c r="HP51" s="171"/>
      <c r="HQ51" s="171"/>
      <c r="HR51" s="171"/>
      <c r="HS51" s="171"/>
      <c r="HT51" s="171"/>
      <c r="HU51" s="171"/>
      <c r="HV51" s="171"/>
      <c r="HW51" s="171"/>
      <c r="HX51" s="171"/>
      <c r="HY51" s="171"/>
      <c r="HZ51" s="171"/>
      <c r="IA51" s="171"/>
      <c r="IB51" s="171"/>
      <c r="IC51" s="171"/>
      <c r="ID51" s="171"/>
      <c r="IE51" s="171"/>
      <c r="IF51" s="171"/>
      <c r="IG51" s="171"/>
      <c r="IH51" s="171"/>
    </row>
    <row r="52" spans="1:242" s="183" customFormat="1" ht="27.95" customHeight="1" x14ac:dyDescent="0.25">
      <c r="A52" s="160" t="s">
        <v>245</v>
      </c>
      <c r="B52" s="161">
        <f t="shared" si="8"/>
        <v>175343.5</v>
      </c>
      <c r="C52" s="164">
        <v>44276</v>
      </c>
      <c r="D52" s="164">
        <v>21745</v>
      </c>
      <c r="E52" s="164">
        <v>25770</v>
      </c>
      <c r="F52" s="161">
        <f t="shared" si="4"/>
        <v>47515</v>
      </c>
      <c r="G52" s="164">
        <v>19700.5</v>
      </c>
      <c r="H52" s="164">
        <v>23568</v>
      </c>
      <c r="I52" s="161">
        <f t="shared" si="5"/>
        <v>43268.5</v>
      </c>
      <c r="J52" s="164">
        <v>11422</v>
      </c>
      <c r="K52" s="164">
        <v>10625</v>
      </c>
      <c r="L52" s="161">
        <f t="shared" si="6"/>
        <v>22047</v>
      </c>
      <c r="M52" s="164">
        <v>13156</v>
      </c>
      <c r="N52" s="164">
        <v>5081</v>
      </c>
      <c r="O52" s="209">
        <f t="shared" si="7"/>
        <v>18237</v>
      </c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171"/>
      <c r="FZ52" s="171"/>
      <c r="GA52" s="171"/>
      <c r="GB52" s="171"/>
      <c r="GC52" s="171"/>
      <c r="GD52" s="171"/>
      <c r="GE52" s="171"/>
      <c r="GF52" s="171"/>
      <c r="GG52" s="171"/>
      <c r="GH52" s="171"/>
      <c r="GI52" s="171"/>
      <c r="GJ52" s="171"/>
      <c r="GK52" s="171"/>
      <c r="GL52" s="171"/>
      <c r="GM52" s="171"/>
      <c r="GN52" s="171"/>
      <c r="GO52" s="171"/>
      <c r="GP52" s="171"/>
      <c r="GQ52" s="171"/>
      <c r="GR52" s="171"/>
      <c r="GS52" s="171"/>
      <c r="GT52" s="171"/>
      <c r="GU52" s="171"/>
      <c r="GV52" s="171"/>
      <c r="GW52" s="171"/>
      <c r="GX52" s="171"/>
      <c r="GY52" s="171"/>
      <c r="GZ52" s="171"/>
      <c r="HA52" s="171"/>
      <c r="HB52" s="171"/>
      <c r="HC52" s="171"/>
      <c r="HD52" s="171"/>
      <c r="HE52" s="171"/>
      <c r="HF52" s="171"/>
      <c r="HG52" s="171"/>
      <c r="HH52" s="171"/>
      <c r="HI52" s="171"/>
      <c r="HJ52" s="171"/>
      <c r="HK52" s="171"/>
      <c r="HL52" s="171"/>
      <c r="HM52" s="171"/>
      <c r="HN52" s="171"/>
      <c r="HO52" s="171"/>
      <c r="HP52" s="171"/>
      <c r="HQ52" s="171"/>
      <c r="HR52" s="171"/>
      <c r="HS52" s="171"/>
      <c r="HT52" s="171"/>
      <c r="HU52" s="171"/>
      <c r="HV52" s="171"/>
      <c r="HW52" s="171"/>
      <c r="HX52" s="171"/>
      <c r="HY52" s="171"/>
      <c r="HZ52" s="171"/>
      <c r="IA52" s="171"/>
      <c r="IB52" s="171"/>
      <c r="IC52" s="171"/>
      <c r="ID52" s="171"/>
      <c r="IE52" s="171"/>
      <c r="IF52" s="171"/>
      <c r="IG52" s="171"/>
      <c r="IH52" s="171"/>
    </row>
    <row r="53" spans="1:242" s="183" customFormat="1" ht="27.95" customHeight="1" x14ac:dyDescent="0.25">
      <c r="A53" s="160" t="s">
        <v>255</v>
      </c>
      <c r="B53" s="161">
        <f t="shared" si="8"/>
        <v>0</v>
      </c>
      <c r="C53" s="164">
        <v>0</v>
      </c>
      <c r="D53" s="164">
        <v>0</v>
      </c>
      <c r="E53" s="164">
        <v>0</v>
      </c>
      <c r="F53" s="161">
        <f t="shared" si="4"/>
        <v>0</v>
      </c>
      <c r="G53" s="164">
        <v>0</v>
      </c>
      <c r="H53" s="164">
        <v>0</v>
      </c>
      <c r="I53" s="161">
        <f t="shared" si="5"/>
        <v>0</v>
      </c>
      <c r="J53" s="164">
        <v>0</v>
      </c>
      <c r="K53" s="164">
        <v>0</v>
      </c>
      <c r="L53" s="161">
        <f t="shared" si="6"/>
        <v>0</v>
      </c>
      <c r="M53" s="164">
        <v>0</v>
      </c>
      <c r="N53" s="164">
        <v>0</v>
      </c>
      <c r="O53" s="209">
        <f t="shared" si="7"/>
        <v>0</v>
      </c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  <c r="FQ53" s="171"/>
      <c r="FR53" s="171"/>
      <c r="FS53" s="171"/>
      <c r="FT53" s="171"/>
      <c r="FU53" s="171"/>
      <c r="FV53" s="171"/>
      <c r="FW53" s="171"/>
      <c r="FX53" s="171"/>
      <c r="FY53" s="171"/>
      <c r="FZ53" s="171"/>
      <c r="GA53" s="171"/>
      <c r="GB53" s="171"/>
      <c r="GC53" s="171"/>
      <c r="GD53" s="171"/>
      <c r="GE53" s="171"/>
      <c r="GF53" s="171"/>
      <c r="GG53" s="171"/>
      <c r="GH53" s="171"/>
      <c r="GI53" s="171"/>
      <c r="GJ53" s="171"/>
      <c r="GK53" s="171"/>
      <c r="GL53" s="171"/>
      <c r="GM53" s="171"/>
      <c r="GN53" s="171"/>
      <c r="GO53" s="171"/>
      <c r="GP53" s="171"/>
      <c r="GQ53" s="171"/>
      <c r="GR53" s="171"/>
      <c r="GS53" s="171"/>
      <c r="GT53" s="171"/>
      <c r="GU53" s="171"/>
      <c r="GV53" s="171"/>
      <c r="GW53" s="171"/>
      <c r="GX53" s="171"/>
      <c r="GY53" s="171"/>
      <c r="GZ53" s="171"/>
      <c r="HA53" s="171"/>
      <c r="HB53" s="171"/>
      <c r="HC53" s="171"/>
      <c r="HD53" s="171"/>
      <c r="HE53" s="171"/>
      <c r="HF53" s="171"/>
      <c r="HG53" s="171"/>
      <c r="HH53" s="171"/>
      <c r="HI53" s="171"/>
      <c r="HJ53" s="171"/>
      <c r="HK53" s="171"/>
      <c r="HL53" s="171"/>
      <c r="HM53" s="171"/>
      <c r="HN53" s="171"/>
      <c r="HO53" s="171"/>
      <c r="HP53" s="171"/>
      <c r="HQ53" s="171"/>
      <c r="HR53" s="171"/>
      <c r="HS53" s="171"/>
      <c r="HT53" s="171"/>
      <c r="HU53" s="171"/>
      <c r="HV53" s="171"/>
      <c r="HW53" s="171"/>
      <c r="HX53" s="171"/>
      <c r="HY53" s="171"/>
      <c r="HZ53" s="171"/>
      <c r="IA53" s="171"/>
      <c r="IB53" s="171"/>
      <c r="IC53" s="171"/>
      <c r="ID53" s="171"/>
      <c r="IE53" s="171"/>
      <c r="IF53" s="171"/>
      <c r="IG53" s="171"/>
      <c r="IH53" s="171"/>
    </row>
    <row r="54" spans="1:242" s="183" customFormat="1" ht="27.95" customHeight="1" x14ac:dyDescent="0.25">
      <c r="A54" s="160" t="s">
        <v>239</v>
      </c>
      <c r="B54" s="161">
        <f t="shared" si="8"/>
        <v>314223</v>
      </c>
      <c r="C54" s="164">
        <v>115285</v>
      </c>
      <c r="D54" s="164">
        <v>51154</v>
      </c>
      <c r="E54" s="164">
        <v>34286</v>
      </c>
      <c r="F54" s="161">
        <f t="shared" si="4"/>
        <v>85440</v>
      </c>
      <c r="G54" s="164">
        <v>46027</v>
      </c>
      <c r="H54" s="164">
        <v>30314</v>
      </c>
      <c r="I54" s="161">
        <f t="shared" si="5"/>
        <v>76341</v>
      </c>
      <c r="J54" s="164">
        <v>7499</v>
      </c>
      <c r="K54" s="164">
        <v>5467</v>
      </c>
      <c r="L54" s="161">
        <f t="shared" si="6"/>
        <v>12966</v>
      </c>
      <c r="M54" s="164">
        <v>24191</v>
      </c>
      <c r="N54" s="164">
        <v>0</v>
      </c>
      <c r="O54" s="209">
        <f t="shared" si="7"/>
        <v>24191</v>
      </c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1"/>
      <c r="GG54" s="171"/>
      <c r="GH54" s="171"/>
      <c r="GI54" s="171"/>
      <c r="GJ54" s="171"/>
      <c r="GK54" s="171"/>
      <c r="GL54" s="171"/>
      <c r="GM54" s="171"/>
      <c r="GN54" s="171"/>
      <c r="GO54" s="171"/>
      <c r="GP54" s="171"/>
      <c r="GQ54" s="171"/>
      <c r="GR54" s="171"/>
      <c r="GS54" s="171"/>
      <c r="GT54" s="171"/>
      <c r="GU54" s="171"/>
      <c r="GV54" s="171"/>
      <c r="GW54" s="171"/>
      <c r="GX54" s="171"/>
      <c r="GY54" s="171"/>
      <c r="GZ54" s="171"/>
      <c r="HA54" s="171"/>
      <c r="HB54" s="171"/>
      <c r="HC54" s="171"/>
      <c r="HD54" s="171"/>
      <c r="HE54" s="171"/>
      <c r="HF54" s="171"/>
      <c r="HG54" s="171"/>
      <c r="HH54" s="171"/>
      <c r="HI54" s="171"/>
      <c r="HJ54" s="171"/>
      <c r="HK54" s="171"/>
      <c r="HL54" s="171"/>
      <c r="HM54" s="171"/>
      <c r="HN54" s="171"/>
      <c r="HO54" s="171"/>
      <c r="HP54" s="171"/>
      <c r="HQ54" s="171"/>
      <c r="HR54" s="171"/>
      <c r="HS54" s="171"/>
      <c r="HT54" s="171"/>
      <c r="HU54" s="171"/>
      <c r="HV54" s="171"/>
      <c r="HW54" s="171"/>
      <c r="HX54" s="171"/>
      <c r="HY54" s="171"/>
      <c r="HZ54" s="171"/>
      <c r="IA54" s="171"/>
      <c r="IB54" s="171"/>
      <c r="IC54" s="171"/>
      <c r="ID54" s="171"/>
      <c r="IE54" s="171"/>
      <c r="IF54" s="171"/>
      <c r="IG54" s="171"/>
      <c r="IH54" s="171"/>
    </row>
    <row r="55" spans="1:242" s="183" customFormat="1" ht="27.95" customHeight="1" x14ac:dyDescent="0.25">
      <c r="A55" s="160" t="s">
        <v>241</v>
      </c>
      <c r="B55" s="161">
        <f t="shared" si="8"/>
        <v>29503</v>
      </c>
      <c r="C55" s="164">
        <v>13087</v>
      </c>
      <c r="D55" s="164">
        <v>2203</v>
      </c>
      <c r="E55" s="164">
        <v>2396</v>
      </c>
      <c r="F55" s="161">
        <f t="shared" si="4"/>
        <v>4599</v>
      </c>
      <c r="G55" s="164">
        <v>1938</v>
      </c>
      <c r="H55" s="164">
        <v>2154</v>
      </c>
      <c r="I55" s="161">
        <f t="shared" si="5"/>
        <v>4092</v>
      </c>
      <c r="J55" s="164">
        <v>683</v>
      </c>
      <c r="K55" s="164">
        <v>670</v>
      </c>
      <c r="L55" s="161">
        <f t="shared" si="6"/>
        <v>1353</v>
      </c>
      <c r="M55" s="164">
        <v>4361</v>
      </c>
      <c r="N55" s="164">
        <v>2011</v>
      </c>
      <c r="O55" s="209">
        <f t="shared" si="7"/>
        <v>6372</v>
      </c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171"/>
      <c r="FZ55" s="171"/>
      <c r="GA55" s="171"/>
      <c r="GB55" s="171"/>
      <c r="GC55" s="171"/>
      <c r="GD55" s="171"/>
      <c r="GE55" s="171"/>
      <c r="GF55" s="171"/>
      <c r="GG55" s="171"/>
      <c r="GH55" s="171"/>
      <c r="GI55" s="171"/>
      <c r="GJ55" s="171"/>
      <c r="GK55" s="171"/>
      <c r="GL55" s="171"/>
      <c r="GM55" s="171"/>
      <c r="GN55" s="171"/>
      <c r="GO55" s="171"/>
      <c r="GP55" s="171"/>
      <c r="GQ55" s="171"/>
      <c r="GR55" s="171"/>
      <c r="GS55" s="171"/>
      <c r="GT55" s="171"/>
      <c r="GU55" s="171"/>
      <c r="GV55" s="171"/>
      <c r="GW55" s="171"/>
      <c r="GX55" s="171"/>
      <c r="GY55" s="171"/>
      <c r="GZ55" s="171"/>
      <c r="HA55" s="171"/>
      <c r="HB55" s="171"/>
      <c r="HC55" s="171"/>
      <c r="HD55" s="171"/>
      <c r="HE55" s="171"/>
      <c r="HF55" s="171"/>
      <c r="HG55" s="171"/>
      <c r="HH55" s="171"/>
      <c r="HI55" s="171"/>
      <c r="HJ55" s="171"/>
      <c r="HK55" s="171"/>
      <c r="HL55" s="171"/>
      <c r="HM55" s="171"/>
      <c r="HN55" s="171"/>
      <c r="HO55" s="171"/>
      <c r="HP55" s="171"/>
      <c r="HQ55" s="171"/>
      <c r="HR55" s="171"/>
      <c r="HS55" s="171"/>
      <c r="HT55" s="171"/>
      <c r="HU55" s="171"/>
      <c r="HV55" s="171"/>
      <c r="HW55" s="171"/>
      <c r="HX55" s="171"/>
      <c r="HY55" s="171"/>
      <c r="HZ55" s="171"/>
      <c r="IA55" s="171"/>
      <c r="IB55" s="171"/>
      <c r="IC55" s="171"/>
      <c r="ID55" s="171"/>
      <c r="IE55" s="171"/>
      <c r="IF55" s="171"/>
      <c r="IG55" s="171"/>
      <c r="IH55" s="171"/>
    </row>
    <row r="56" spans="1:242" s="183" customFormat="1" ht="27.95" customHeight="1" x14ac:dyDescent="0.25">
      <c r="A56" s="160" t="s">
        <v>252</v>
      </c>
      <c r="B56" s="161">
        <f t="shared" si="8"/>
        <v>140420</v>
      </c>
      <c r="C56" s="164">
        <v>39151</v>
      </c>
      <c r="D56" s="164">
        <v>20925</v>
      </c>
      <c r="E56" s="164">
        <v>15893</v>
      </c>
      <c r="F56" s="161">
        <f t="shared" si="4"/>
        <v>36818</v>
      </c>
      <c r="G56" s="164">
        <v>21325</v>
      </c>
      <c r="H56" s="164">
        <v>17557</v>
      </c>
      <c r="I56" s="161">
        <f t="shared" si="5"/>
        <v>38882</v>
      </c>
      <c r="J56" s="164">
        <v>7891</v>
      </c>
      <c r="K56" s="164">
        <v>3554</v>
      </c>
      <c r="L56" s="161">
        <f t="shared" si="6"/>
        <v>11445</v>
      </c>
      <c r="M56" s="164">
        <v>13085</v>
      </c>
      <c r="N56" s="164">
        <v>1039</v>
      </c>
      <c r="O56" s="209">
        <f t="shared" si="7"/>
        <v>14124</v>
      </c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171"/>
      <c r="FZ56" s="171"/>
      <c r="GA56" s="171"/>
      <c r="GB56" s="171"/>
      <c r="GC56" s="171"/>
      <c r="GD56" s="171"/>
      <c r="GE56" s="171"/>
      <c r="GF56" s="171"/>
      <c r="GG56" s="171"/>
      <c r="GH56" s="171"/>
      <c r="GI56" s="171"/>
      <c r="GJ56" s="171"/>
      <c r="GK56" s="171"/>
      <c r="GL56" s="171"/>
      <c r="GM56" s="171"/>
      <c r="GN56" s="171"/>
      <c r="GO56" s="171"/>
      <c r="GP56" s="171"/>
      <c r="GQ56" s="171"/>
      <c r="GR56" s="171"/>
      <c r="GS56" s="171"/>
      <c r="GT56" s="171"/>
      <c r="GU56" s="171"/>
      <c r="GV56" s="171"/>
      <c r="GW56" s="171"/>
      <c r="GX56" s="171"/>
      <c r="GY56" s="171"/>
      <c r="GZ56" s="171"/>
      <c r="HA56" s="171"/>
      <c r="HB56" s="171"/>
      <c r="HC56" s="171"/>
      <c r="HD56" s="171"/>
      <c r="HE56" s="171"/>
      <c r="HF56" s="171"/>
      <c r="HG56" s="171"/>
      <c r="HH56" s="171"/>
      <c r="HI56" s="171"/>
      <c r="HJ56" s="171"/>
      <c r="HK56" s="171"/>
      <c r="HL56" s="171"/>
      <c r="HM56" s="171"/>
      <c r="HN56" s="171"/>
      <c r="HO56" s="171"/>
      <c r="HP56" s="171"/>
      <c r="HQ56" s="171"/>
      <c r="HR56" s="171"/>
      <c r="HS56" s="171"/>
      <c r="HT56" s="171"/>
      <c r="HU56" s="171"/>
      <c r="HV56" s="171"/>
      <c r="HW56" s="171"/>
      <c r="HX56" s="171"/>
      <c r="HY56" s="171"/>
      <c r="HZ56" s="171"/>
      <c r="IA56" s="171"/>
      <c r="IB56" s="171"/>
      <c r="IC56" s="171"/>
      <c r="ID56" s="171"/>
      <c r="IE56" s="171"/>
      <c r="IF56" s="171"/>
      <c r="IG56" s="171"/>
      <c r="IH56" s="171"/>
    </row>
    <row r="57" spans="1:242" s="183" customFormat="1" ht="27.95" customHeight="1" x14ac:dyDescent="0.25">
      <c r="A57" s="160" t="s">
        <v>246</v>
      </c>
      <c r="B57" s="161">
        <f t="shared" si="8"/>
        <v>21729</v>
      </c>
      <c r="C57" s="164">
        <v>670</v>
      </c>
      <c r="D57" s="164">
        <v>1323</v>
      </c>
      <c r="E57" s="164">
        <v>1112</v>
      </c>
      <c r="F57" s="161">
        <f t="shared" si="4"/>
        <v>2435</v>
      </c>
      <c r="G57" s="164">
        <v>2769</v>
      </c>
      <c r="H57" s="164">
        <v>2002</v>
      </c>
      <c r="I57" s="161">
        <f t="shared" si="5"/>
        <v>4771</v>
      </c>
      <c r="J57" s="164">
        <v>1139</v>
      </c>
      <c r="K57" s="164">
        <v>623</v>
      </c>
      <c r="L57" s="161">
        <f t="shared" si="6"/>
        <v>1762</v>
      </c>
      <c r="M57" s="164">
        <v>11473</v>
      </c>
      <c r="N57" s="164">
        <v>618</v>
      </c>
      <c r="O57" s="209">
        <f t="shared" si="7"/>
        <v>12091</v>
      </c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171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171"/>
      <c r="GP57" s="171"/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171"/>
      <c r="HB57" s="171"/>
      <c r="HC57" s="171"/>
      <c r="HD57" s="171"/>
      <c r="HE57" s="171"/>
      <c r="HF57" s="171"/>
      <c r="HG57" s="171"/>
      <c r="HH57" s="171"/>
      <c r="HI57" s="171"/>
      <c r="HJ57" s="171"/>
      <c r="HK57" s="171"/>
      <c r="HL57" s="171"/>
      <c r="HM57" s="171"/>
      <c r="HN57" s="171"/>
      <c r="HO57" s="171"/>
      <c r="HP57" s="171"/>
      <c r="HQ57" s="171"/>
      <c r="HR57" s="171"/>
      <c r="HS57" s="171"/>
      <c r="HT57" s="171"/>
      <c r="HU57" s="171"/>
      <c r="HV57" s="171"/>
      <c r="HW57" s="171"/>
      <c r="HX57" s="171"/>
      <c r="HY57" s="171"/>
      <c r="HZ57" s="171"/>
      <c r="IA57" s="171"/>
      <c r="IB57" s="171"/>
      <c r="IC57" s="171"/>
      <c r="ID57" s="171"/>
      <c r="IE57" s="171"/>
      <c r="IF57" s="171"/>
      <c r="IG57" s="171"/>
      <c r="IH57" s="171"/>
    </row>
    <row r="58" spans="1:242" s="183" customFormat="1" ht="27.95" customHeight="1" x14ac:dyDescent="0.25">
      <c r="A58" s="160" t="s">
        <v>253</v>
      </c>
      <c r="B58" s="161">
        <f t="shared" si="8"/>
        <v>50019</v>
      </c>
      <c r="C58" s="164">
        <v>7509</v>
      </c>
      <c r="D58" s="164">
        <v>9714</v>
      </c>
      <c r="E58" s="164">
        <v>4075</v>
      </c>
      <c r="F58" s="161">
        <f t="shared" si="4"/>
        <v>13789</v>
      </c>
      <c r="G58" s="164">
        <v>9667</v>
      </c>
      <c r="H58" s="164">
        <v>5517</v>
      </c>
      <c r="I58" s="161">
        <f t="shared" si="5"/>
        <v>15184</v>
      </c>
      <c r="J58" s="164">
        <v>2696</v>
      </c>
      <c r="K58" s="164">
        <v>3037</v>
      </c>
      <c r="L58" s="161">
        <f t="shared" si="6"/>
        <v>5733</v>
      </c>
      <c r="M58" s="164">
        <v>5248</v>
      </c>
      <c r="N58" s="164">
        <v>2556</v>
      </c>
      <c r="O58" s="209">
        <f t="shared" si="7"/>
        <v>7804</v>
      </c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1"/>
      <c r="HN58" s="171"/>
      <c r="HO58" s="171"/>
      <c r="HP58" s="171"/>
      <c r="HQ58" s="171"/>
      <c r="HR58" s="171"/>
      <c r="HS58" s="171"/>
      <c r="HT58" s="171"/>
      <c r="HU58" s="171"/>
      <c r="HV58" s="171"/>
      <c r="HW58" s="171"/>
      <c r="HX58" s="171"/>
      <c r="HY58" s="171"/>
      <c r="HZ58" s="171"/>
      <c r="IA58" s="171"/>
      <c r="IB58" s="171"/>
      <c r="IC58" s="171"/>
      <c r="ID58" s="171"/>
      <c r="IE58" s="171"/>
      <c r="IF58" s="171"/>
      <c r="IG58" s="171"/>
      <c r="IH58" s="171"/>
    </row>
    <row r="59" spans="1:242" s="183" customFormat="1" ht="27.95" customHeight="1" x14ac:dyDescent="0.25">
      <c r="A59" s="160" t="s">
        <v>251</v>
      </c>
      <c r="B59" s="161">
        <f t="shared" si="8"/>
        <v>609911.25</v>
      </c>
      <c r="C59" s="164">
        <v>103495</v>
      </c>
      <c r="D59" s="164">
        <v>83863</v>
      </c>
      <c r="E59" s="164">
        <v>71127.55</v>
      </c>
      <c r="F59" s="161">
        <f t="shared" si="4"/>
        <v>154990.54999999999</v>
      </c>
      <c r="G59" s="164">
        <v>105907</v>
      </c>
      <c r="H59" s="164">
        <v>94398.7</v>
      </c>
      <c r="I59" s="161">
        <f t="shared" si="5"/>
        <v>200305.7</v>
      </c>
      <c r="J59" s="164">
        <v>48968</v>
      </c>
      <c r="K59" s="164">
        <v>46475</v>
      </c>
      <c r="L59" s="161">
        <f t="shared" si="6"/>
        <v>95443</v>
      </c>
      <c r="M59" s="164">
        <v>37468</v>
      </c>
      <c r="N59" s="164">
        <v>18209</v>
      </c>
      <c r="O59" s="209">
        <f t="shared" si="7"/>
        <v>55677</v>
      </c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  <c r="GH59" s="171"/>
      <c r="GI59" s="171"/>
      <c r="GJ59" s="171"/>
      <c r="GK59" s="171"/>
      <c r="GL59" s="171"/>
      <c r="GM59" s="171"/>
      <c r="GN59" s="171"/>
      <c r="GO59" s="171"/>
      <c r="GP59" s="171"/>
      <c r="GQ59" s="171"/>
      <c r="GR59" s="171"/>
      <c r="GS59" s="171"/>
      <c r="GT59" s="171"/>
      <c r="GU59" s="171"/>
      <c r="GV59" s="171"/>
      <c r="GW59" s="171"/>
      <c r="GX59" s="171"/>
      <c r="GY59" s="171"/>
      <c r="GZ59" s="171"/>
      <c r="HA59" s="171"/>
      <c r="HB59" s="171"/>
      <c r="HC59" s="171"/>
      <c r="HD59" s="171"/>
      <c r="HE59" s="171"/>
      <c r="HF59" s="171"/>
      <c r="HG59" s="171"/>
      <c r="HH59" s="171"/>
      <c r="HI59" s="171"/>
      <c r="HJ59" s="171"/>
      <c r="HK59" s="171"/>
      <c r="HL59" s="171"/>
      <c r="HM59" s="171"/>
      <c r="HN59" s="171"/>
      <c r="HO59" s="171"/>
      <c r="HP59" s="171"/>
      <c r="HQ59" s="171"/>
      <c r="HR59" s="171"/>
      <c r="HS59" s="171"/>
      <c r="HT59" s="171"/>
      <c r="HU59" s="171"/>
      <c r="HV59" s="171"/>
      <c r="HW59" s="171"/>
      <c r="HX59" s="171"/>
      <c r="HY59" s="171"/>
      <c r="HZ59" s="171"/>
      <c r="IA59" s="171"/>
      <c r="IB59" s="171"/>
      <c r="IC59" s="171"/>
      <c r="ID59" s="171"/>
      <c r="IE59" s="171"/>
      <c r="IF59" s="171"/>
      <c r="IG59" s="171"/>
      <c r="IH59" s="171"/>
    </row>
    <row r="60" spans="1:242" s="183" customFormat="1" ht="27.95" customHeight="1" x14ac:dyDescent="0.25">
      <c r="A60" s="160" t="s">
        <v>242</v>
      </c>
      <c r="B60" s="161">
        <f t="shared" si="8"/>
        <v>226438</v>
      </c>
      <c r="C60" s="164">
        <v>68882</v>
      </c>
      <c r="D60" s="164">
        <v>44334</v>
      </c>
      <c r="E60" s="164">
        <v>24902</v>
      </c>
      <c r="F60" s="161">
        <f t="shared" si="4"/>
        <v>69236</v>
      </c>
      <c r="G60" s="164">
        <v>32538</v>
      </c>
      <c r="H60" s="164">
        <v>19143</v>
      </c>
      <c r="I60" s="161">
        <f t="shared" si="5"/>
        <v>51681</v>
      </c>
      <c r="J60" s="164">
        <v>14309</v>
      </c>
      <c r="K60" s="164">
        <v>5062</v>
      </c>
      <c r="L60" s="161">
        <f t="shared" si="6"/>
        <v>19371</v>
      </c>
      <c r="M60" s="164">
        <v>17074</v>
      </c>
      <c r="N60" s="164">
        <v>194</v>
      </c>
      <c r="O60" s="209">
        <f t="shared" si="7"/>
        <v>17268</v>
      </c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1"/>
      <c r="GD60" s="171"/>
      <c r="GE60" s="171"/>
      <c r="GF60" s="171"/>
      <c r="GG60" s="171"/>
      <c r="GH60" s="171"/>
      <c r="GI60" s="171"/>
      <c r="GJ60" s="171"/>
      <c r="GK60" s="171"/>
      <c r="GL60" s="171"/>
      <c r="GM60" s="171"/>
      <c r="GN60" s="171"/>
      <c r="GO60" s="171"/>
      <c r="GP60" s="171"/>
      <c r="GQ60" s="171"/>
      <c r="GR60" s="171"/>
      <c r="GS60" s="171"/>
      <c r="GT60" s="171"/>
      <c r="GU60" s="171"/>
      <c r="GV60" s="171"/>
      <c r="GW60" s="171"/>
      <c r="GX60" s="171"/>
      <c r="GY60" s="171"/>
      <c r="GZ60" s="171"/>
      <c r="HA60" s="171"/>
      <c r="HB60" s="171"/>
      <c r="HC60" s="171"/>
      <c r="HD60" s="171"/>
      <c r="HE60" s="171"/>
      <c r="HF60" s="171"/>
      <c r="HG60" s="171"/>
      <c r="HH60" s="171"/>
      <c r="HI60" s="171"/>
      <c r="HJ60" s="171"/>
      <c r="HK60" s="171"/>
      <c r="HL60" s="171"/>
      <c r="HM60" s="171"/>
      <c r="HN60" s="171"/>
      <c r="HO60" s="171"/>
      <c r="HP60" s="171"/>
      <c r="HQ60" s="171"/>
      <c r="HR60" s="171"/>
      <c r="HS60" s="171"/>
      <c r="HT60" s="171"/>
      <c r="HU60" s="171"/>
      <c r="HV60" s="171"/>
      <c r="HW60" s="171"/>
      <c r="HX60" s="171"/>
      <c r="HY60" s="171"/>
      <c r="HZ60" s="171"/>
      <c r="IA60" s="171"/>
      <c r="IB60" s="171"/>
      <c r="IC60" s="171"/>
      <c r="ID60" s="171"/>
      <c r="IE60" s="171"/>
      <c r="IF60" s="171"/>
      <c r="IG60" s="171"/>
      <c r="IH60" s="171"/>
    </row>
    <row r="61" spans="1:242" s="183" customFormat="1" ht="27.95" customHeight="1" thickBot="1" x14ac:dyDescent="0.3">
      <c r="A61" s="166" t="s">
        <v>247</v>
      </c>
      <c r="B61" s="167">
        <f t="shared" si="8"/>
        <v>20825</v>
      </c>
      <c r="C61" s="168">
        <v>1829</v>
      </c>
      <c r="D61" s="168">
        <v>3839</v>
      </c>
      <c r="E61" s="168">
        <v>3165</v>
      </c>
      <c r="F61" s="167">
        <f>SUM(D61:E61)</f>
        <v>7004</v>
      </c>
      <c r="G61" s="168">
        <v>3262</v>
      </c>
      <c r="H61" s="168">
        <v>2692</v>
      </c>
      <c r="I61" s="167">
        <f>SUM(G61:H61)</f>
        <v>5954</v>
      </c>
      <c r="J61" s="168">
        <v>1835</v>
      </c>
      <c r="K61" s="168">
        <v>1057</v>
      </c>
      <c r="L61" s="167">
        <f>SUM(J61:K61)</f>
        <v>2892</v>
      </c>
      <c r="M61" s="168">
        <v>2070</v>
      </c>
      <c r="N61" s="168">
        <v>1076</v>
      </c>
      <c r="O61" s="212">
        <f t="shared" si="7"/>
        <v>3146</v>
      </c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  <c r="FQ61" s="171"/>
      <c r="FR61" s="171"/>
      <c r="FS61" s="171"/>
      <c r="FT61" s="171"/>
      <c r="FU61" s="171"/>
      <c r="FV61" s="171"/>
      <c r="FW61" s="171"/>
      <c r="FX61" s="171"/>
      <c r="FY61" s="171"/>
      <c r="FZ61" s="171"/>
      <c r="GA61" s="171"/>
      <c r="GB61" s="171"/>
      <c r="GC61" s="171"/>
      <c r="GD61" s="171"/>
      <c r="GE61" s="171"/>
      <c r="GF61" s="171"/>
      <c r="GG61" s="171"/>
      <c r="GH61" s="171"/>
      <c r="GI61" s="171"/>
      <c r="GJ61" s="171"/>
      <c r="GK61" s="171"/>
      <c r="GL61" s="171"/>
      <c r="GM61" s="171"/>
      <c r="GN61" s="171"/>
      <c r="GO61" s="171"/>
      <c r="GP61" s="171"/>
      <c r="GQ61" s="171"/>
      <c r="GR61" s="171"/>
      <c r="GS61" s="171"/>
      <c r="GT61" s="171"/>
      <c r="GU61" s="171"/>
      <c r="GV61" s="171"/>
      <c r="GW61" s="171"/>
      <c r="GX61" s="171"/>
      <c r="GY61" s="171"/>
      <c r="GZ61" s="171"/>
      <c r="HA61" s="171"/>
      <c r="HB61" s="171"/>
      <c r="HC61" s="171"/>
      <c r="HD61" s="171"/>
      <c r="HE61" s="171"/>
      <c r="HF61" s="171"/>
      <c r="HG61" s="171"/>
      <c r="HH61" s="171"/>
      <c r="HI61" s="171"/>
      <c r="HJ61" s="171"/>
      <c r="HK61" s="171"/>
      <c r="HL61" s="171"/>
      <c r="HM61" s="171"/>
      <c r="HN61" s="171"/>
      <c r="HO61" s="171"/>
      <c r="HP61" s="171"/>
      <c r="HQ61" s="171"/>
      <c r="HR61" s="171"/>
      <c r="HS61" s="171"/>
      <c r="HT61" s="171"/>
      <c r="HU61" s="171"/>
      <c r="HV61" s="171"/>
      <c r="HW61" s="171"/>
      <c r="HX61" s="171"/>
      <c r="HY61" s="171"/>
      <c r="HZ61" s="171"/>
      <c r="IA61" s="171"/>
      <c r="IB61" s="171"/>
      <c r="IC61" s="171"/>
      <c r="ID61" s="171"/>
      <c r="IE61" s="171"/>
      <c r="IF61" s="171"/>
      <c r="IG61" s="171"/>
      <c r="IH61" s="171"/>
    </row>
    <row r="62" spans="1:242" s="183" customFormat="1" ht="20.25" x14ac:dyDescent="0.2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1"/>
      <c r="EE62" s="171"/>
      <c r="EF62" s="171"/>
      <c r="EG62" s="171"/>
      <c r="EH62" s="171"/>
      <c r="EI62" s="171"/>
      <c r="EJ62" s="171"/>
      <c r="EK62" s="171"/>
      <c r="EL62" s="171"/>
      <c r="EM62" s="171"/>
      <c r="EN62" s="171"/>
      <c r="EO62" s="171"/>
      <c r="EP62" s="171"/>
      <c r="EQ62" s="171"/>
      <c r="ER62" s="171"/>
      <c r="ES62" s="171"/>
      <c r="ET62" s="171"/>
      <c r="EU62" s="171"/>
      <c r="EV62" s="171"/>
      <c r="EW62" s="171"/>
      <c r="EX62" s="171"/>
      <c r="EY62" s="171"/>
      <c r="EZ62" s="171"/>
      <c r="FA62" s="171"/>
      <c r="FB62" s="171"/>
      <c r="FC62" s="171"/>
      <c r="FD62" s="171"/>
      <c r="FE62" s="171"/>
      <c r="FF62" s="171"/>
      <c r="FG62" s="171"/>
      <c r="FH62" s="171"/>
      <c r="FI62" s="171"/>
      <c r="FJ62" s="171"/>
      <c r="FK62" s="171"/>
      <c r="FL62" s="171"/>
      <c r="FM62" s="171"/>
      <c r="FN62" s="171"/>
      <c r="FO62" s="171"/>
      <c r="FP62" s="171"/>
      <c r="FQ62" s="171"/>
      <c r="FR62" s="171"/>
      <c r="FS62" s="171"/>
      <c r="FT62" s="171"/>
      <c r="FU62" s="171"/>
      <c r="FV62" s="171"/>
      <c r="FW62" s="171"/>
      <c r="FX62" s="171"/>
      <c r="FY62" s="171"/>
      <c r="FZ62" s="171"/>
      <c r="GA62" s="171"/>
      <c r="GB62" s="171"/>
      <c r="GC62" s="171"/>
      <c r="GD62" s="171"/>
      <c r="GE62" s="171"/>
      <c r="GF62" s="171"/>
      <c r="GG62" s="171"/>
      <c r="GH62" s="171"/>
      <c r="GI62" s="171"/>
      <c r="GJ62" s="171"/>
      <c r="GK62" s="171"/>
      <c r="GL62" s="171"/>
      <c r="GM62" s="171"/>
      <c r="GN62" s="171"/>
      <c r="GO62" s="171"/>
      <c r="GP62" s="171"/>
      <c r="GQ62" s="171"/>
      <c r="GR62" s="171"/>
      <c r="GS62" s="171"/>
      <c r="GT62" s="171"/>
      <c r="GU62" s="171"/>
      <c r="GV62" s="171"/>
      <c r="GW62" s="171"/>
      <c r="GX62" s="171"/>
      <c r="GY62" s="171"/>
      <c r="GZ62" s="171"/>
      <c r="HA62" s="171"/>
      <c r="HB62" s="171"/>
      <c r="HC62" s="171"/>
      <c r="HD62" s="171"/>
      <c r="HE62" s="171"/>
      <c r="HF62" s="171"/>
      <c r="HG62" s="171"/>
      <c r="HH62" s="171"/>
      <c r="HI62" s="171"/>
      <c r="HJ62" s="171"/>
      <c r="HK62" s="171"/>
      <c r="HL62" s="171"/>
      <c r="HM62" s="171"/>
      <c r="HN62" s="171"/>
      <c r="HO62" s="171"/>
      <c r="HP62" s="171"/>
      <c r="HQ62" s="171"/>
      <c r="HR62" s="171"/>
      <c r="HS62" s="171"/>
      <c r="HT62" s="171"/>
      <c r="HU62" s="171"/>
      <c r="HV62" s="171"/>
      <c r="HW62" s="171"/>
      <c r="HX62" s="171"/>
      <c r="HY62" s="171"/>
      <c r="HZ62" s="171"/>
      <c r="IA62" s="171"/>
      <c r="IB62" s="171"/>
      <c r="IC62" s="171"/>
      <c r="ID62" s="171"/>
      <c r="IE62" s="171"/>
      <c r="IF62" s="171"/>
      <c r="IG62" s="171"/>
      <c r="IH62" s="171"/>
    </row>
    <row r="63" spans="1:242" s="183" customFormat="1" ht="20.25" x14ac:dyDescent="0.25">
      <c r="A63" s="171"/>
      <c r="B63" s="171"/>
      <c r="C63" s="173"/>
      <c r="D63" s="173"/>
      <c r="E63" s="173"/>
      <c r="F63" s="173"/>
      <c r="G63" s="173"/>
      <c r="H63" s="173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1"/>
      <c r="FL63" s="171"/>
      <c r="FM63" s="171"/>
      <c r="FN63" s="171"/>
      <c r="FO63" s="171"/>
      <c r="FP63" s="171"/>
      <c r="FQ63" s="171"/>
      <c r="FR63" s="171"/>
      <c r="FS63" s="171"/>
      <c r="FT63" s="171"/>
      <c r="FU63" s="171"/>
      <c r="FV63" s="171"/>
      <c r="FW63" s="171"/>
      <c r="FX63" s="171"/>
      <c r="FY63" s="171"/>
      <c r="FZ63" s="171"/>
      <c r="GA63" s="171"/>
      <c r="GB63" s="171"/>
      <c r="GC63" s="171"/>
      <c r="GD63" s="171"/>
      <c r="GE63" s="171"/>
      <c r="GF63" s="171"/>
      <c r="GG63" s="171"/>
      <c r="GH63" s="171"/>
      <c r="GI63" s="171"/>
      <c r="GJ63" s="171"/>
      <c r="GK63" s="171"/>
      <c r="GL63" s="171"/>
      <c r="GM63" s="171"/>
      <c r="GN63" s="171"/>
      <c r="GO63" s="171"/>
      <c r="GP63" s="171"/>
      <c r="GQ63" s="171"/>
      <c r="GR63" s="171"/>
      <c r="GS63" s="171"/>
      <c r="GT63" s="171"/>
      <c r="GU63" s="171"/>
      <c r="GV63" s="171"/>
      <c r="GW63" s="171"/>
      <c r="GX63" s="171"/>
      <c r="GY63" s="171"/>
      <c r="GZ63" s="171"/>
      <c r="HA63" s="171"/>
      <c r="HB63" s="171"/>
      <c r="HC63" s="171"/>
      <c r="HD63" s="171"/>
      <c r="HE63" s="171"/>
      <c r="HF63" s="171"/>
      <c r="HG63" s="171"/>
      <c r="HH63" s="171"/>
      <c r="HI63" s="171"/>
      <c r="HJ63" s="171"/>
      <c r="HK63" s="171"/>
      <c r="HL63" s="171"/>
      <c r="HM63" s="171"/>
      <c r="HN63" s="171"/>
      <c r="HO63" s="171"/>
      <c r="HP63" s="171"/>
      <c r="HQ63" s="171"/>
      <c r="HR63" s="171"/>
      <c r="HS63" s="171"/>
      <c r="HT63" s="171"/>
      <c r="HU63" s="171"/>
      <c r="HV63" s="171"/>
      <c r="HW63" s="171"/>
      <c r="HX63" s="171"/>
      <c r="HY63" s="171"/>
      <c r="HZ63" s="171"/>
      <c r="IA63" s="171"/>
      <c r="IB63" s="171"/>
      <c r="IC63" s="171"/>
      <c r="ID63" s="171"/>
      <c r="IE63" s="171"/>
      <c r="IF63" s="171"/>
      <c r="IG63" s="171"/>
      <c r="IH63" s="171"/>
    </row>
    <row r="64" spans="1:242" s="183" customFormat="1" ht="20.25" x14ac:dyDescent="0.2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  <c r="FQ64" s="171"/>
      <c r="FR64" s="171"/>
      <c r="FS64" s="171"/>
      <c r="FT64" s="171"/>
      <c r="FU64" s="171"/>
      <c r="FV64" s="171"/>
      <c r="FW64" s="171"/>
      <c r="FX64" s="171"/>
      <c r="FY64" s="171"/>
      <c r="FZ64" s="171"/>
      <c r="GA64" s="171"/>
      <c r="GB64" s="171"/>
      <c r="GC64" s="171"/>
      <c r="GD64" s="171"/>
      <c r="GE64" s="171"/>
      <c r="GF64" s="171"/>
      <c r="GG64" s="171"/>
      <c r="GH64" s="171"/>
      <c r="GI64" s="171"/>
      <c r="GJ64" s="171"/>
      <c r="GK64" s="171"/>
      <c r="GL64" s="171"/>
      <c r="GM64" s="171"/>
      <c r="GN64" s="171"/>
      <c r="GO64" s="171"/>
      <c r="GP64" s="171"/>
      <c r="GQ64" s="171"/>
      <c r="GR64" s="171"/>
      <c r="GS64" s="171"/>
      <c r="GT64" s="171"/>
      <c r="GU64" s="171"/>
      <c r="GV64" s="171"/>
      <c r="GW64" s="171"/>
      <c r="GX64" s="171"/>
      <c r="GY64" s="171"/>
      <c r="GZ64" s="171"/>
      <c r="HA64" s="171"/>
      <c r="HB64" s="171"/>
      <c r="HC64" s="171"/>
      <c r="HD64" s="171"/>
      <c r="HE64" s="171"/>
      <c r="HF64" s="171"/>
      <c r="HG64" s="171"/>
      <c r="HH64" s="171"/>
      <c r="HI64" s="171"/>
      <c r="HJ64" s="171"/>
      <c r="HK64" s="171"/>
      <c r="HL64" s="171"/>
      <c r="HM64" s="171"/>
      <c r="HN64" s="171"/>
      <c r="HO64" s="171"/>
      <c r="HP64" s="171"/>
      <c r="HQ64" s="171"/>
      <c r="HR64" s="171"/>
      <c r="HS64" s="171"/>
      <c r="HT64" s="171"/>
      <c r="HU64" s="171"/>
      <c r="HV64" s="171"/>
      <c r="HW64" s="171"/>
      <c r="HX64" s="171"/>
      <c r="HY64" s="171"/>
      <c r="HZ64" s="171"/>
      <c r="IA64" s="171"/>
      <c r="IB64" s="171"/>
      <c r="IC64" s="171"/>
      <c r="ID64" s="171"/>
      <c r="IE64" s="171"/>
      <c r="IF64" s="171"/>
      <c r="IG64" s="171"/>
      <c r="IH64" s="171"/>
    </row>
    <row r="65" spans="1:242" s="183" customFormat="1" ht="20.25" x14ac:dyDescent="0.25">
      <c r="A65" s="171"/>
      <c r="B65" s="171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  <c r="GO65" s="171"/>
      <c r="GP65" s="171"/>
      <c r="GQ65" s="171"/>
      <c r="GR65" s="171"/>
      <c r="GS65" s="171"/>
      <c r="GT65" s="171"/>
      <c r="GU65" s="171"/>
      <c r="GV65" s="171"/>
      <c r="GW65" s="171"/>
      <c r="GX65" s="171"/>
      <c r="GY65" s="171"/>
      <c r="GZ65" s="171"/>
      <c r="HA65" s="171"/>
      <c r="HB65" s="171"/>
      <c r="HC65" s="171"/>
      <c r="HD65" s="171"/>
      <c r="HE65" s="171"/>
      <c r="HF65" s="171"/>
      <c r="HG65" s="171"/>
      <c r="HH65" s="171"/>
      <c r="HI65" s="171"/>
      <c r="HJ65" s="171"/>
      <c r="HK65" s="171"/>
      <c r="HL65" s="171"/>
      <c r="HM65" s="171"/>
      <c r="HN65" s="171"/>
      <c r="HO65" s="171"/>
      <c r="HP65" s="171"/>
      <c r="HQ65" s="171"/>
      <c r="HR65" s="171"/>
      <c r="HS65" s="171"/>
      <c r="HT65" s="171"/>
      <c r="HU65" s="171"/>
      <c r="HV65" s="171"/>
      <c r="HW65" s="171"/>
      <c r="HX65" s="171"/>
      <c r="HY65" s="171"/>
      <c r="HZ65" s="171"/>
      <c r="IA65" s="171"/>
      <c r="IB65" s="171"/>
      <c r="IC65" s="171"/>
      <c r="ID65" s="171"/>
      <c r="IE65" s="171"/>
      <c r="IF65" s="171"/>
      <c r="IG65" s="171"/>
      <c r="IH65" s="171"/>
    </row>
  </sheetData>
  <mergeCells count="18">
    <mergeCell ref="A43:D43"/>
    <mergeCell ref="K43:L43"/>
    <mergeCell ref="N43:O43"/>
    <mergeCell ref="A44:A45"/>
    <mergeCell ref="B44:B45"/>
    <mergeCell ref="C44:C45"/>
    <mergeCell ref="D44:F44"/>
    <mergeCell ref="G44:I44"/>
    <mergeCell ref="J44:L44"/>
    <mergeCell ref="M44:O44"/>
    <mergeCell ref="A1:O1"/>
    <mergeCell ref="A21:N21"/>
    <mergeCell ref="A22:C22"/>
    <mergeCell ref="A23:D23"/>
    <mergeCell ref="L23:N23"/>
    <mergeCell ref="A2:C2"/>
    <mergeCell ref="A3:D3"/>
    <mergeCell ref="L3:N3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F67"/>
  <sheetViews>
    <sheetView showGridLines="0" topLeftCell="A31" zoomScale="70" zoomScaleNormal="70" zoomScaleSheetLayoutView="115" workbookViewId="0">
      <selection activeCell="H11" sqref="H11"/>
    </sheetView>
  </sheetViews>
  <sheetFormatPr defaultColWidth="8.33203125" defaultRowHeight="14.25" x14ac:dyDescent="0.15"/>
  <cols>
    <col min="1" max="2" width="16" style="1" customWidth="1"/>
    <col min="3" max="3" width="19.21875" style="1" customWidth="1"/>
    <col min="4" max="10" width="16" style="1" customWidth="1"/>
    <col min="11" max="11" width="22.6640625" style="1" customWidth="1"/>
    <col min="12" max="13" width="16" style="1" customWidth="1"/>
    <col min="14" max="14" width="18.33203125" style="1" customWidth="1"/>
    <col min="15" max="16" width="16" style="1" customWidth="1"/>
    <col min="17" max="240" width="8.33203125" style="1"/>
  </cols>
  <sheetData>
    <row r="1" spans="1:17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"/>
      <c r="O1" s="48"/>
    </row>
    <row r="2" spans="1:17" ht="39.950000000000003" customHeight="1" x14ac:dyDescent="0.15">
      <c r="A2" s="489" t="s">
        <v>75</v>
      </c>
      <c r="B2" s="489"/>
      <c r="C2" s="489"/>
      <c r="D2" s="3"/>
    </row>
    <row r="3" spans="1:17" ht="39.950000000000003" customHeight="1" thickBot="1" x14ac:dyDescent="0.3">
      <c r="A3" s="496" t="s">
        <v>13</v>
      </c>
      <c r="B3" s="496"/>
      <c r="C3" s="496"/>
      <c r="D3" s="496"/>
      <c r="E3" s="496"/>
      <c r="F3" s="171"/>
      <c r="G3" s="171"/>
      <c r="H3" s="171"/>
      <c r="I3" s="171"/>
      <c r="J3" s="171"/>
      <c r="K3" s="171"/>
      <c r="L3" s="171"/>
      <c r="M3" s="497"/>
      <c r="N3" s="497"/>
      <c r="O3" s="497"/>
      <c r="P3" s="171" t="s">
        <v>386</v>
      </c>
      <c r="Q3" s="171"/>
    </row>
    <row r="4" spans="1:17" ht="45.95" customHeight="1" thickBot="1" x14ac:dyDescent="0.2">
      <c r="A4" s="153" t="s">
        <v>216</v>
      </c>
      <c r="B4" s="154" t="s">
        <v>234</v>
      </c>
      <c r="C4" s="154" t="s">
        <v>81</v>
      </c>
      <c r="D4" s="225" t="s">
        <v>130</v>
      </c>
      <c r="E4" s="226" t="s">
        <v>55</v>
      </c>
      <c r="F4" s="226" t="s">
        <v>58</v>
      </c>
      <c r="G4" s="226" t="s">
        <v>59</v>
      </c>
      <c r="H4" s="226" t="s">
        <v>60</v>
      </c>
      <c r="I4" s="227" t="s">
        <v>336</v>
      </c>
      <c r="J4" s="227" t="s">
        <v>337</v>
      </c>
      <c r="K4" s="226" t="s">
        <v>185</v>
      </c>
      <c r="L4" s="226" t="s">
        <v>10</v>
      </c>
      <c r="M4" s="226" t="s">
        <v>14</v>
      </c>
      <c r="N4" s="226" t="s">
        <v>21</v>
      </c>
      <c r="O4" s="228" t="s">
        <v>57</v>
      </c>
      <c r="P4" s="229" t="s">
        <v>129</v>
      </c>
      <c r="Q4" s="171"/>
    </row>
    <row r="5" spans="1:17" ht="36.75" customHeight="1" thickTop="1" x14ac:dyDescent="0.15">
      <c r="A5" s="230" t="s">
        <v>235</v>
      </c>
      <c r="B5" s="231">
        <f t="shared" ref="B5:B20" si="0">SUM(C5:P5)</f>
        <v>6903</v>
      </c>
      <c r="C5" s="232">
        <f t="shared" ref="C5:I5" si="1">SUM(C6:C20)</f>
        <v>6076</v>
      </c>
      <c r="D5" s="232">
        <f t="shared" si="1"/>
        <v>7</v>
      </c>
      <c r="E5" s="232">
        <f t="shared" si="1"/>
        <v>15</v>
      </c>
      <c r="F5" s="232">
        <f t="shared" si="1"/>
        <v>10</v>
      </c>
      <c r="G5" s="232">
        <f t="shared" si="1"/>
        <v>16</v>
      </c>
      <c r="H5" s="232">
        <f t="shared" si="1"/>
        <v>14</v>
      </c>
      <c r="I5" s="232">
        <f t="shared" si="1"/>
        <v>43</v>
      </c>
      <c r="J5" s="232">
        <f t="shared" ref="J5:P5" si="2">SUM(J6:J20)</f>
        <v>38</v>
      </c>
      <c r="K5" s="232">
        <f t="shared" si="2"/>
        <v>116</v>
      </c>
      <c r="L5" s="232">
        <f t="shared" si="2"/>
        <v>125</v>
      </c>
      <c r="M5" s="232">
        <f t="shared" si="2"/>
        <v>111</v>
      </c>
      <c r="N5" s="232">
        <f t="shared" si="2"/>
        <v>260</v>
      </c>
      <c r="O5" s="232">
        <f t="shared" si="2"/>
        <v>58</v>
      </c>
      <c r="P5" s="233">
        <f t="shared" si="2"/>
        <v>14</v>
      </c>
      <c r="Q5" s="171"/>
    </row>
    <row r="6" spans="1:17" ht="27.95" customHeight="1" x14ac:dyDescent="0.15">
      <c r="A6" s="234" t="s">
        <v>256</v>
      </c>
      <c r="B6" s="235">
        <f t="shared" si="0"/>
        <v>482</v>
      </c>
      <c r="C6" s="236">
        <v>363</v>
      </c>
      <c r="D6" s="236">
        <v>1</v>
      </c>
      <c r="E6" s="236">
        <v>3</v>
      </c>
      <c r="F6" s="236">
        <v>2</v>
      </c>
      <c r="G6" s="236">
        <v>4</v>
      </c>
      <c r="H6" s="236">
        <v>4</v>
      </c>
      <c r="I6" s="236">
        <v>7</v>
      </c>
      <c r="J6" s="236">
        <v>2</v>
      </c>
      <c r="K6" s="236">
        <v>18</v>
      </c>
      <c r="L6" s="236">
        <v>16</v>
      </c>
      <c r="M6" s="236">
        <v>10</v>
      </c>
      <c r="N6" s="236">
        <v>40</v>
      </c>
      <c r="O6" s="236">
        <v>9</v>
      </c>
      <c r="P6" s="237">
        <v>3</v>
      </c>
      <c r="Q6" s="171"/>
    </row>
    <row r="7" spans="1:17" ht="27.95" customHeight="1" x14ac:dyDescent="0.15">
      <c r="A7" s="234" t="s">
        <v>244</v>
      </c>
      <c r="B7" s="235">
        <f t="shared" si="0"/>
        <v>671</v>
      </c>
      <c r="C7" s="238">
        <v>630</v>
      </c>
      <c r="D7" s="239">
        <v>0</v>
      </c>
      <c r="E7" s="239">
        <v>0</v>
      </c>
      <c r="F7" s="239">
        <v>1</v>
      </c>
      <c r="G7" s="239">
        <v>1</v>
      </c>
      <c r="H7" s="239">
        <v>3</v>
      </c>
      <c r="I7" s="239">
        <v>1</v>
      </c>
      <c r="J7" s="239">
        <v>1</v>
      </c>
      <c r="K7" s="239">
        <v>7</v>
      </c>
      <c r="L7" s="239">
        <v>2</v>
      </c>
      <c r="M7" s="239">
        <v>4</v>
      </c>
      <c r="N7" s="239">
        <v>17</v>
      </c>
      <c r="O7" s="240">
        <v>3</v>
      </c>
      <c r="P7" s="241">
        <v>1</v>
      </c>
      <c r="Q7" s="171"/>
    </row>
    <row r="8" spans="1:17" ht="27.95" customHeight="1" x14ac:dyDescent="0.15">
      <c r="A8" s="234" t="s">
        <v>257</v>
      </c>
      <c r="B8" s="235">
        <f t="shared" si="0"/>
        <v>634</v>
      </c>
      <c r="C8" s="238">
        <v>570</v>
      </c>
      <c r="D8" s="238">
        <v>0</v>
      </c>
      <c r="E8" s="238">
        <v>1</v>
      </c>
      <c r="F8" s="238">
        <v>0</v>
      </c>
      <c r="G8" s="238">
        <v>0</v>
      </c>
      <c r="H8" s="238">
        <v>0</v>
      </c>
      <c r="I8" s="238">
        <v>2</v>
      </c>
      <c r="J8" s="238">
        <v>1</v>
      </c>
      <c r="K8" s="238">
        <v>10</v>
      </c>
      <c r="L8" s="238">
        <v>14</v>
      </c>
      <c r="M8" s="238">
        <v>13</v>
      </c>
      <c r="N8" s="238">
        <v>18</v>
      </c>
      <c r="O8" s="238">
        <v>4</v>
      </c>
      <c r="P8" s="242">
        <v>1</v>
      </c>
      <c r="Q8" s="171"/>
    </row>
    <row r="9" spans="1:17" ht="27.95" customHeight="1" x14ac:dyDescent="0.15">
      <c r="A9" s="234" t="s">
        <v>249</v>
      </c>
      <c r="B9" s="235">
        <f t="shared" si="0"/>
        <v>74</v>
      </c>
      <c r="C9" s="238">
        <v>1</v>
      </c>
      <c r="D9" s="238">
        <v>0</v>
      </c>
      <c r="E9" s="238">
        <v>2</v>
      </c>
      <c r="F9" s="238">
        <v>0</v>
      </c>
      <c r="G9" s="238">
        <v>0</v>
      </c>
      <c r="H9" s="238">
        <v>1</v>
      </c>
      <c r="I9" s="238">
        <v>10</v>
      </c>
      <c r="J9" s="238">
        <v>9</v>
      </c>
      <c r="K9" s="238">
        <v>11</v>
      </c>
      <c r="L9" s="238">
        <v>12</v>
      </c>
      <c r="M9" s="238">
        <v>4</v>
      </c>
      <c r="N9" s="238">
        <v>18</v>
      </c>
      <c r="O9" s="238">
        <v>5</v>
      </c>
      <c r="P9" s="242">
        <v>1</v>
      </c>
      <c r="Q9" s="171"/>
    </row>
    <row r="10" spans="1:17" ht="27.95" customHeight="1" x14ac:dyDescent="0.15">
      <c r="A10" s="234" t="s">
        <v>254</v>
      </c>
      <c r="B10" s="235">
        <f t="shared" si="0"/>
        <v>816</v>
      </c>
      <c r="C10" s="238">
        <v>790</v>
      </c>
      <c r="D10" s="238">
        <v>0</v>
      </c>
      <c r="E10" s="238">
        <v>0</v>
      </c>
      <c r="F10" s="238">
        <v>1</v>
      </c>
      <c r="G10" s="238">
        <v>3</v>
      </c>
      <c r="H10" s="238">
        <v>2</v>
      </c>
      <c r="I10" s="238">
        <v>3</v>
      </c>
      <c r="J10" s="238">
        <v>0</v>
      </c>
      <c r="K10" s="238">
        <v>4</v>
      </c>
      <c r="L10" s="238">
        <v>2</v>
      </c>
      <c r="M10" s="238">
        <v>2</v>
      </c>
      <c r="N10" s="238">
        <v>6</v>
      </c>
      <c r="O10" s="238">
        <v>2</v>
      </c>
      <c r="P10" s="242">
        <v>1</v>
      </c>
      <c r="Q10" s="171"/>
    </row>
    <row r="11" spans="1:17" ht="27.95" customHeight="1" x14ac:dyDescent="0.15">
      <c r="A11" s="234" t="s">
        <v>245</v>
      </c>
      <c r="B11" s="235">
        <f t="shared" si="0"/>
        <v>445</v>
      </c>
      <c r="C11" s="238">
        <v>372</v>
      </c>
      <c r="D11" s="238">
        <v>0</v>
      </c>
      <c r="E11" s="238">
        <v>1</v>
      </c>
      <c r="F11" s="238">
        <v>0</v>
      </c>
      <c r="G11" s="238">
        <v>0</v>
      </c>
      <c r="H11" s="238">
        <v>1</v>
      </c>
      <c r="I11" s="238">
        <v>4</v>
      </c>
      <c r="J11" s="238">
        <v>7</v>
      </c>
      <c r="K11" s="238">
        <v>10</v>
      </c>
      <c r="L11" s="238">
        <v>12</v>
      </c>
      <c r="M11" s="238">
        <v>9</v>
      </c>
      <c r="N11" s="238">
        <v>18</v>
      </c>
      <c r="O11" s="238">
        <v>9</v>
      </c>
      <c r="P11" s="242">
        <v>2</v>
      </c>
      <c r="Q11" s="171"/>
    </row>
    <row r="12" spans="1:17" ht="27.95" customHeight="1" x14ac:dyDescent="0.15">
      <c r="A12" s="234" t="s">
        <v>255</v>
      </c>
      <c r="B12" s="235">
        <f t="shared" si="0"/>
        <v>0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42">
        <v>0</v>
      </c>
      <c r="Q12" s="171"/>
    </row>
    <row r="13" spans="1:17" ht="27.95" customHeight="1" x14ac:dyDescent="0.15">
      <c r="A13" s="234" t="s">
        <v>239</v>
      </c>
      <c r="B13" s="235">
        <f t="shared" si="0"/>
        <v>453</v>
      </c>
      <c r="C13" s="238">
        <v>333</v>
      </c>
      <c r="D13" s="238">
        <v>1</v>
      </c>
      <c r="E13" s="238">
        <v>0</v>
      </c>
      <c r="F13" s="238">
        <v>0</v>
      </c>
      <c r="G13" s="238">
        <v>0</v>
      </c>
      <c r="H13" s="238">
        <v>0</v>
      </c>
      <c r="I13" s="238">
        <v>4</v>
      </c>
      <c r="J13" s="238">
        <v>6</v>
      </c>
      <c r="K13" s="238">
        <v>20</v>
      </c>
      <c r="L13" s="238">
        <v>21</v>
      </c>
      <c r="M13" s="238">
        <v>25</v>
      </c>
      <c r="N13" s="238">
        <v>39</v>
      </c>
      <c r="O13" s="238">
        <v>4</v>
      </c>
      <c r="P13" s="242">
        <v>0</v>
      </c>
      <c r="Q13" s="171"/>
    </row>
    <row r="14" spans="1:17" ht="27.95" customHeight="1" x14ac:dyDescent="0.15">
      <c r="A14" s="234" t="s">
        <v>241</v>
      </c>
      <c r="B14" s="235">
        <f t="shared" si="0"/>
        <v>444</v>
      </c>
      <c r="C14" s="238">
        <v>419</v>
      </c>
      <c r="D14" s="238">
        <v>1</v>
      </c>
      <c r="E14" s="238">
        <v>3</v>
      </c>
      <c r="F14" s="238">
        <v>2</v>
      </c>
      <c r="G14" s="238">
        <v>3</v>
      </c>
      <c r="H14" s="238">
        <v>0</v>
      </c>
      <c r="I14" s="238">
        <v>1</v>
      </c>
      <c r="J14" s="238">
        <v>0</v>
      </c>
      <c r="K14" s="238">
        <v>4</v>
      </c>
      <c r="L14" s="243">
        <v>0</v>
      </c>
      <c r="M14" s="238">
        <v>5</v>
      </c>
      <c r="N14" s="238">
        <v>3</v>
      </c>
      <c r="O14" s="238">
        <v>2</v>
      </c>
      <c r="P14" s="242">
        <v>1</v>
      </c>
      <c r="Q14" s="171"/>
    </row>
    <row r="15" spans="1:17" ht="27.95" customHeight="1" x14ac:dyDescent="0.15">
      <c r="A15" s="234" t="s">
        <v>252</v>
      </c>
      <c r="B15" s="235">
        <f t="shared" si="0"/>
        <v>715</v>
      </c>
      <c r="C15" s="238">
        <v>618</v>
      </c>
      <c r="D15" s="238">
        <v>1</v>
      </c>
      <c r="E15" s="238">
        <v>1</v>
      </c>
      <c r="F15" s="238">
        <v>0</v>
      </c>
      <c r="G15" s="238">
        <v>1</v>
      </c>
      <c r="H15" s="238">
        <v>0</v>
      </c>
      <c r="I15" s="238">
        <v>4</v>
      </c>
      <c r="J15" s="238">
        <v>7</v>
      </c>
      <c r="K15" s="238">
        <v>11</v>
      </c>
      <c r="L15" s="243">
        <v>12</v>
      </c>
      <c r="M15" s="238">
        <v>17</v>
      </c>
      <c r="N15" s="238">
        <v>35</v>
      </c>
      <c r="O15" s="238">
        <v>7</v>
      </c>
      <c r="P15" s="242">
        <v>1</v>
      </c>
      <c r="Q15" s="171"/>
    </row>
    <row r="16" spans="1:17" ht="27.95" customHeight="1" x14ac:dyDescent="0.15">
      <c r="A16" s="234" t="s">
        <v>246</v>
      </c>
      <c r="B16" s="235">
        <f t="shared" si="0"/>
        <v>504</v>
      </c>
      <c r="C16" s="238">
        <v>469</v>
      </c>
      <c r="D16" s="238">
        <v>1</v>
      </c>
      <c r="E16" s="238">
        <v>2</v>
      </c>
      <c r="F16" s="238">
        <v>2</v>
      </c>
      <c r="G16" s="238">
        <v>0</v>
      </c>
      <c r="H16" s="238">
        <v>0</v>
      </c>
      <c r="I16" s="238">
        <v>1</v>
      </c>
      <c r="J16" s="238">
        <v>0</v>
      </c>
      <c r="K16" s="238">
        <v>2</v>
      </c>
      <c r="L16" s="243">
        <v>5</v>
      </c>
      <c r="M16" s="238">
        <v>5</v>
      </c>
      <c r="N16" s="238">
        <v>16</v>
      </c>
      <c r="O16" s="238">
        <v>1</v>
      </c>
      <c r="P16" s="242">
        <v>0</v>
      </c>
      <c r="Q16" s="171"/>
    </row>
    <row r="17" spans="1:240" ht="27.95" customHeight="1" x14ac:dyDescent="0.15">
      <c r="A17" s="234" t="s">
        <v>253</v>
      </c>
      <c r="B17" s="235">
        <f t="shared" si="0"/>
        <v>549</v>
      </c>
      <c r="C17" s="238">
        <v>510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  <c r="I17" s="238">
        <v>1</v>
      </c>
      <c r="J17" s="238">
        <v>1</v>
      </c>
      <c r="K17" s="238">
        <v>6</v>
      </c>
      <c r="L17" s="238">
        <v>7</v>
      </c>
      <c r="M17" s="238">
        <v>7</v>
      </c>
      <c r="N17" s="238">
        <v>12</v>
      </c>
      <c r="O17" s="238">
        <v>5</v>
      </c>
      <c r="P17" s="242">
        <v>0</v>
      </c>
      <c r="Q17" s="171"/>
    </row>
    <row r="18" spans="1:240" ht="27.95" customHeight="1" x14ac:dyDescent="0.15">
      <c r="A18" s="234" t="s">
        <v>251</v>
      </c>
      <c r="B18" s="235">
        <f t="shared" si="0"/>
        <v>464</v>
      </c>
      <c r="C18" s="238">
        <v>409</v>
      </c>
      <c r="D18" s="238">
        <v>2</v>
      </c>
      <c r="E18" s="238">
        <v>0</v>
      </c>
      <c r="F18" s="238">
        <v>1</v>
      </c>
      <c r="G18" s="238">
        <v>0</v>
      </c>
      <c r="H18" s="238">
        <v>2</v>
      </c>
      <c r="I18" s="238">
        <v>3</v>
      </c>
      <c r="J18" s="238">
        <v>3</v>
      </c>
      <c r="K18" s="238">
        <v>8</v>
      </c>
      <c r="L18" s="238">
        <v>13</v>
      </c>
      <c r="M18" s="238">
        <v>6</v>
      </c>
      <c r="N18" s="238">
        <v>14</v>
      </c>
      <c r="O18" s="238">
        <v>3</v>
      </c>
      <c r="P18" s="242">
        <v>0</v>
      </c>
      <c r="Q18" s="171"/>
    </row>
    <row r="19" spans="1:240" ht="27.95" customHeight="1" x14ac:dyDescent="0.15">
      <c r="A19" s="234" t="s">
        <v>242</v>
      </c>
      <c r="B19" s="235">
        <f t="shared" si="0"/>
        <v>348</v>
      </c>
      <c r="C19" s="238">
        <v>303</v>
      </c>
      <c r="D19" s="238">
        <v>0</v>
      </c>
      <c r="E19" s="238">
        <v>0</v>
      </c>
      <c r="F19" s="238">
        <v>1</v>
      </c>
      <c r="G19" s="238">
        <v>2</v>
      </c>
      <c r="H19" s="238">
        <v>0</v>
      </c>
      <c r="I19" s="238">
        <v>2</v>
      </c>
      <c r="J19" s="238">
        <v>1</v>
      </c>
      <c r="K19" s="238">
        <v>4</v>
      </c>
      <c r="L19" s="238">
        <v>7</v>
      </c>
      <c r="M19" s="238">
        <v>3</v>
      </c>
      <c r="N19" s="238">
        <v>18</v>
      </c>
      <c r="O19" s="238">
        <v>4</v>
      </c>
      <c r="P19" s="242">
        <v>3</v>
      </c>
      <c r="Q19" s="171"/>
    </row>
    <row r="20" spans="1:240" ht="27.95" customHeight="1" thickBot="1" x14ac:dyDescent="0.2">
      <c r="A20" s="244" t="s">
        <v>247</v>
      </c>
      <c r="B20" s="245">
        <f t="shared" si="0"/>
        <v>304</v>
      </c>
      <c r="C20" s="246">
        <v>289</v>
      </c>
      <c r="D20" s="246">
        <v>0</v>
      </c>
      <c r="E20" s="246">
        <v>2</v>
      </c>
      <c r="F20" s="246">
        <v>0</v>
      </c>
      <c r="G20" s="246">
        <v>2</v>
      </c>
      <c r="H20" s="246">
        <v>1</v>
      </c>
      <c r="I20" s="246">
        <v>0</v>
      </c>
      <c r="J20" s="246">
        <v>0</v>
      </c>
      <c r="K20" s="246">
        <v>1</v>
      </c>
      <c r="L20" s="246">
        <v>2</v>
      </c>
      <c r="M20" s="246">
        <v>1</v>
      </c>
      <c r="N20" s="246">
        <v>6</v>
      </c>
      <c r="O20" s="246">
        <v>0</v>
      </c>
      <c r="P20" s="247">
        <v>0</v>
      </c>
      <c r="Q20" s="171"/>
    </row>
    <row r="21" spans="1:240" ht="39.950000000000003" customHeight="1" x14ac:dyDescent="0.15">
      <c r="A21" s="248"/>
      <c r="B21" s="249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50"/>
      <c r="N21" s="248"/>
      <c r="O21" s="248"/>
      <c r="P21" s="251"/>
      <c r="Q21" s="171"/>
    </row>
    <row r="22" spans="1:240" ht="39.950000000000003" customHeight="1" x14ac:dyDescent="0.15">
      <c r="A22" s="517"/>
      <c r="B22" s="517"/>
      <c r="C22" s="517"/>
      <c r="D22" s="250"/>
      <c r="E22" s="252"/>
      <c r="F22" s="252"/>
      <c r="G22" s="252"/>
      <c r="H22" s="252"/>
      <c r="I22" s="252"/>
      <c r="J22" s="252"/>
      <c r="K22" s="252"/>
      <c r="L22" s="252"/>
      <c r="M22" s="253"/>
      <c r="N22" s="252"/>
      <c r="O22" s="252"/>
      <c r="P22" s="251"/>
      <c r="Q22" s="171"/>
    </row>
    <row r="23" spans="1:240" ht="39.950000000000003" customHeight="1" thickBot="1" x14ac:dyDescent="0.3">
      <c r="A23" s="515" t="s">
        <v>8</v>
      </c>
      <c r="B23" s="515"/>
      <c r="C23" s="515"/>
      <c r="D23" s="515"/>
      <c r="E23" s="515"/>
      <c r="F23" s="252"/>
      <c r="G23" s="252"/>
      <c r="H23" s="252"/>
      <c r="I23" s="252"/>
      <c r="J23" s="252"/>
      <c r="K23" s="252"/>
      <c r="L23" s="252"/>
      <c r="M23" s="516"/>
      <c r="N23" s="516"/>
      <c r="O23" s="516"/>
      <c r="P23" s="280" t="s">
        <v>385</v>
      </c>
      <c r="Q23" s="171"/>
    </row>
    <row r="24" spans="1:240" ht="45.95" customHeight="1" thickBot="1" x14ac:dyDescent="0.2">
      <c r="A24" s="254" t="s">
        <v>216</v>
      </c>
      <c r="B24" s="255" t="s">
        <v>234</v>
      </c>
      <c r="C24" s="256" t="s">
        <v>81</v>
      </c>
      <c r="D24" s="257" t="s">
        <v>130</v>
      </c>
      <c r="E24" s="257" t="s">
        <v>55</v>
      </c>
      <c r="F24" s="257" t="s">
        <v>58</v>
      </c>
      <c r="G24" s="257" t="s">
        <v>59</v>
      </c>
      <c r="H24" s="257" t="s">
        <v>60</v>
      </c>
      <c r="I24" s="258" t="s">
        <v>336</v>
      </c>
      <c r="J24" s="258" t="s">
        <v>337</v>
      </c>
      <c r="K24" s="257" t="s">
        <v>185</v>
      </c>
      <c r="L24" s="257" t="s">
        <v>10</v>
      </c>
      <c r="M24" s="257" t="s">
        <v>14</v>
      </c>
      <c r="N24" s="257" t="s">
        <v>21</v>
      </c>
      <c r="O24" s="259" t="s">
        <v>57</v>
      </c>
      <c r="P24" s="260" t="s">
        <v>129</v>
      </c>
      <c r="Q24" s="171"/>
    </row>
    <row r="25" spans="1:240" ht="36.75" customHeight="1" thickTop="1" x14ac:dyDescent="0.15">
      <c r="A25" s="230" t="s">
        <v>235</v>
      </c>
      <c r="B25" s="232">
        <f t="shared" ref="B25:B40" si="3">SUM(C25:P25)</f>
        <v>43209417</v>
      </c>
      <c r="C25" s="232">
        <f t="shared" ref="C25:I25" si="4">SUM(C26:C40)</f>
        <v>100391</v>
      </c>
      <c r="D25" s="232">
        <f t="shared" si="4"/>
        <v>4550</v>
      </c>
      <c r="E25" s="232">
        <f t="shared" si="4"/>
        <v>22289</v>
      </c>
      <c r="F25" s="232">
        <f t="shared" si="4"/>
        <v>23850</v>
      </c>
      <c r="G25" s="232">
        <f t="shared" si="4"/>
        <v>54025</v>
      </c>
      <c r="H25" s="232">
        <f t="shared" si="4"/>
        <v>98062</v>
      </c>
      <c r="I25" s="232">
        <f t="shared" si="4"/>
        <v>527750</v>
      </c>
      <c r="J25" s="232">
        <f t="shared" ref="J25:P25" si="5">SUM(J26:J40)</f>
        <v>666743</v>
      </c>
      <c r="K25" s="232">
        <f t="shared" si="5"/>
        <v>2818154</v>
      </c>
      <c r="L25" s="232">
        <f t="shared" si="5"/>
        <v>4191159</v>
      </c>
      <c r="M25" s="232">
        <f t="shared" si="5"/>
        <v>4886665</v>
      </c>
      <c r="N25" s="232">
        <f t="shared" si="5"/>
        <v>17535090</v>
      </c>
      <c r="O25" s="232">
        <f t="shared" si="5"/>
        <v>7370580</v>
      </c>
      <c r="P25" s="233">
        <f t="shared" si="5"/>
        <v>4910109</v>
      </c>
      <c r="Q25" s="171"/>
    </row>
    <row r="26" spans="1:240" ht="27.95" customHeight="1" x14ac:dyDescent="0.15">
      <c r="A26" s="234" t="s">
        <v>256</v>
      </c>
      <c r="B26" s="261">
        <f t="shared" si="3"/>
        <v>6006589</v>
      </c>
      <c r="C26" s="262">
        <v>6921</v>
      </c>
      <c r="D26" s="262">
        <v>600</v>
      </c>
      <c r="E26" s="262">
        <v>4200</v>
      </c>
      <c r="F26" s="262">
        <v>5200</v>
      </c>
      <c r="G26" s="262">
        <v>15500</v>
      </c>
      <c r="H26" s="262">
        <v>28328</v>
      </c>
      <c r="I26" s="262">
        <v>84900</v>
      </c>
      <c r="J26" s="262">
        <v>33800</v>
      </c>
      <c r="K26" s="262">
        <v>418600</v>
      </c>
      <c r="L26" s="262">
        <v>538200</v>
      </c>
      <c r="M26" s="262">
        <v>426900</v>
      </c>
      <c r="N26" s="262">
        <v>2660000</v>
      </c>
      <c r="O26" s="262">
        <v>1077440</v>
      </c>
      <c r="P26" s="263">
        <v>706000</v>
      </c>
      <c r="Q26" s="171"/>
    </row>
    <row r="27" spans="1:240" s="47" customFormat="1" ht="27.95" customHeight="1" x14ac:dyDescent="0.15">
      <c r="A27" s="264" t="s">
        <v>244</v>
      </c>
      <c r="B27" s="265">
        <f t="shared" si="3"/>
        <v>2467795</v>
      </c>
      <c r="C27" s="266">
        <v>10011</v>
      </c>
      <c r="D27" s="266">
        <v>0</v>
      </c>
      <c r="E27" s="266">
        <v>0</v>
      </c>
      <c r="F27" s="266">
        <v>2000</v>
      </c>
      <c r="G27" s="266">
        <v>4000</v>
      </c>
      <c r="H27" s="266">
        <v>26684</v>
      </c>
      <c r="I27" s="266">
        <v>10000</v>
      </c>
      <c r="J27" s="266">
        <v>15000</v>
      </c>
      <c r="K27" s="266">
        <v>168000</v>
      </c>
      <c r="L27" s="266">
        <v>68000</v>
      </c>
      <c r="M27" s="266">
        <v>182300</v>
      </c>
      <c r="N27" s="266">
        <v>1188800</v>
      </c>
      <c r="O27" s="267">
        <v>493000</v>
      </c>
      <c r="P27" s="268">
        <v>300000</v>
      </c>
      <c r="Q27" s="269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</row>
    <row r="28" spans="1:240" ht="27.95" customHeight="1" x14ac:dyDescent="0.15">
      <c r="A28" s="234" t="s">
        <v>257</v>
      </c>
      <c r="B28" s="265">
        <f t="shared" si="3"/>
        <v>3138549</v>
      </c>
      <c r="C28" s="270">
        <v>8952</v>
      </c>
      <c r="D28" s="270">
        <v>0</v>
      </c>
      <c r="E28" s="270">
        <v>1500</v>
      </c>
      <c r="F28" s="270">
        <v>0</v>
      </c>
      <c r="G28" s="270">
        <v>0</v>
      </c>
      <c r="H28" s="270">
        <v>0</v>
      </c>
      <c r="I28" s="270">
        <v>24000</v>
      </c>
      <c r="J28" s="270">
        <v>15000</v>
      </c>
      <c r="K28" s="270">
        <v>246886</v>
      </c>
      <c r="L28" s="270">
        <v>455500</v>
      </c>
      <c r="M28" s="270">
        <v>542292</v>
      </c>
      <c r="N28" s="270">
        <v>1140819</v>
      </c>
      <c r="O28" s="270">
        <v>503600</v>
      </c>
      <c r="P28" s="271">
        <v>200000</v>
      </c>
      <c r="Q28" s="171"/>
    </row>
    <row r="29" spans="1:240" ht="27.95" customHeight="1" x14ac:dyDescent="0.15">
      <c r="A29" s="234" t="s">
        <v>249</v>
      </c>
      <c r="B29" s="272">
        <f t="shared" si="3"/>
        <v>3524691</v>
      </c>
      <c r="C29" s="270">
        <v>55</v>
      </c>
      <c r="D29" s="270">
        <v>0</v>
      </c>
      <c r="E29" s="270">
        <v>3280</v>
      </c>
      <c r="F29" s="270">
        <v>0</v>
      </c>
      <c r="G29" s="270">
        <v>0</v>
      </c>
      <c r="H29" s="270">
        <v>6050</v>
      </c>
      <c r="I29" s="270">
        <v>120421</v>
      </c>
      <c r="J29" s="270">
        <v>148491</v>
      </c>
      <c r="K29" s="270">
        <v>273497</v>
      </c>
      <c r="L29" s="270">
        <v>393339</v>
      </c>
      <c r="M29" s="270">
        <v>187688</v>
      </c>
      <c r="N29" s="270">
        <v>1258703</v>
      </c>
      <c r="O29" s="270">
        <v>694807</v>
      </c>
      <c r="P29" s="271">
        <v>438360</v>
      </c>
      <c r="Q29" s="171"/>
    </row>
    <row r="30" spans="1:240" ht="27.95" customHeight="1" x14ac:dyDescent="0.15">
      <c r="A30" s="234" t="s">
        <v>254</v>
      </c>
      <c r="B30" s="272">
        <f t="shared" si="3"/>
        <v>1176423</v>
      </c>
      <c r="C30" s="270">
        <v>11923</v>
      </c>
      <c r="D30" s="270">
        <v>0</v>
      </c>
      <c r="E30" s="270">
        <v>0</v>
      </c>
      <c r="F30" s="270">
        <v>2000</v>
      </c>
      <c r="G30" s="270">
        <v>10500</v>
      </c>
      <c r="H30" s="270">
        <v>10800</v>
      </c>
      <c r="I30" s="270">
        <v>34600</v>
      </c>
      <c r="J30" s="270">
        <v>0</v>
      </c>
      <c r="K30" s="270">
        <v>100500</v>
      </c>
      <c r="L30" s="270">
        <v>74300</v>
      </c>
      <c r="M30" s="270">
        <v>89000</v>
      </c>
      <c r="N30" s="270">
        <v>412000</v>
      </c>
      <c r="O30" s="270">
        <v>204300</v>
      </c>
      <c r="P30" s="271">
        <v>226500</v>
      </c>
      <c r="Q30" s="171"/>
    </row>
    <row r="31" spans="1:240" ht="27.95" customHeight="1" x14ac:dyDescent="0.15">
      <c r="A31" s="234" t="s">
        <v>245</v>
      </c>
      <c r="B31" s="272">
        <f t="shared" si="3"/>
        <v>4804673</v>
      </c>
      <c r="C31" s="270">
        <v>6565</v>
      </c>
      <c r="D31" s="270">
        <v>0</v>
      </c>
      <c r="E31" s="270">
        <v>1720</v>
      </c>
      <c r="F31" s="270">
        <v>0</v>
      </c>
      <c r="G31" s="270">
        <v>0</v>
      </c>
      <c r="H31" s="270">
        <v>7200</v>
      </c>
      <c r="I31" s="270">
        <v>56400</v>
      </c>
      <c r="J31" s="270">
        <v>156319</v>
      </c>
      <c r="K31" s="270">
        <v>253000</v>
      </c>
      <c r="L31" s="270">
        <v>434400</v>
      </c>
      <c r="M31" s="270">
        <v>448615</v>
      </c>
      <c r="N31" s="270">
        <v>1193576</v>
      </c>
      <c r="O31" s="270">
        <v>1115129</v>
      </c>
      <c r="P31" s="271">
        <v>1131749</v>
      </c>
      <c r="Q31" s="171"/>
    </row>
    <row r="32" spans="1:240" ht="27.95" customHeight="1" x14ac:dyDescent="0.15">
      <c r="A32" s="234" t="s">
        <v>255</v>
      </c>
      <c r="B32" s="272">
        <f t="shared" si="3"/>
        <v>0</v>
      </c>
      <c r="C32" s="270">
        <v>0</v>
      </c>
      <c r="D32" s="270">
        <v>0</v>
      </c>
      <c r="E32" s="270">
        <v>0</v>
      </c>
      <c r="F32" s="270">
        <v>0</v>
      </c>
      <c r="G32" s="270">
        <v>0</v>
      </c>
      <c r="H32" s="270">
        <v>0</v>
      </c>
      <c r="I32" s="270">
        <v>0</v>
      </c>
      <c r="J32" s="270">
        <v>0</v>
      </c>
      <c r="K32" s="270">
        <v>0</v>
      </c>
      <c r="L32" s="270">
        <v>0</v>
      </c>
      <c r="M32" s="270">
        <v>0</v>
      </c>
      <c r="N32" s="270">
        <v>0</v>
      </c>
      <c r="O32" s="270">
        <v>0</v>
      </c>
      <c r="P32" s="271">
        <v>0</v>
      </c>
      <c r="Q32" s="171"/>
    </row>
    <row r="33" spans="1:240" ht="27.95" customHeight="1" x14ac:dyDescent="0.15">
      <c r="A33" s="234" t="s">
        <v>239</v>
      </c>
      <c r="B33" s="272">
        <f t="shared" si="3"/>
        <v>5531434</v>
      </c>
      <c r="C33" s="270">
        <v>6311</v>
      </c>
      <c r="D33" s="270">
        <v>700</v>
      </c>
      <c r="E33" s="270">
        <v>0</v>
      </c>
      <c r="F33" s="270">
        <v>0</v>
      </c>
      <c r="G33" s="270">
        <v>0</v>
      </c>
      <c r="H33" s="270">
        <v>0</v>
      </c>
      <c r="I33" s="270">
        <v>50859</v>
      </c>
      <c r="J33" s="270">
        <v>96000</v>
      </c>
      <c r="K33" s="270">
        <v>486700</v>
      </c>
      <c r="L33" s="270">
        <v>687012</v>
      </c>
      <c r="M33" s="270">
        <v>1103543</v>
      </c>
      <c r="N33" s="270">
        <v>2547100</v>
      </c>
      <c r="O33" s="270">
        <v>553209</v>
      </c>
      <c r="P33" s="271">
        <v>0</v>
      </c>
      <c r="Q33" s="171"/>
    </row>
    <row r="34" spans="1:240" ht="27.95" customHeight="1" x14ac:dyDescent="0.15">
      <c r="A34" s="234" t="s">
        <v>241</v>
      </c>
      <c r="B34" s="272">
        <f t="shared" si="3"/>
        <v>1014748</v>
      </c>
      <c r="C34" s="270">
        <v>7034</v>
      </c>
      <c r="D34" s="270">
        <v>750</v>
      </c>
      <c r="E34" s="270">
        <v>4949</v>
      </c>
      <c r="F34" s="273">
        <v>4350</v>
      </c>
      <c r="G34" s="270">
        <v>9025</v>
      </c>
      <c r="H34" s="270">
        <v>0</v>
      </c>
      <c r="I34" s="270">
        <v>14000</v>
      </c>
      <c r="J34" s="270">
        <v>0</v>
      </c>
      <c r="K34" s="270">
        <v>89640</v>
      </c>
      <c r="L34" s="270">
        <v>0</v>
      </c>
      <c r="M34" s="270">
        <v>212000</v>
      </c>
      <c r="N34" s="270">
        <v>168000</v>
      </c>
      <c r="O34" s="270">
        <v>273000</v>
      </c>
      <c r="P34" s="271">
        <v>232000</v>
      </c>
      <c r="Q34" s="171"/>
    </row>
    <row r="35" spans="1:240" s="47" customFormat="1" ht="27.95" customHeight="1" x14ac:dyDescent="0.15">
      <c r="A35" s="264" t="s">
        <v>252</v>
      </c>
      <c r="B35" s="265">
        <f t="shared" si="3"/>
        <v>5113604</v>
      </c>
      <c r="C35" s="274">
        <v>10814</v>
      </c>
      <c r="D35" s="274">
        <v>500</v>
      </c>
      <c r="E35" s="274">
        <v>1940</v>
      </c>
      <c r="F35" s="274">
        <v>0</v>
      </c>
      <c r="G35" s="274">
        <v>3000</v>
      </c>
      <c r="H35" s="274">
        <v>0</v>
      </c>
      <c r="I35" s="274">
        <v>46870</v>
      </c>
      <c r="J35" s="274">
        <v>112400</v>
      </c>
      <c r="K35" s="274">
        <v>269750</v>
      </c>
      <c r="L35" s="274">
        <v>385359</v>
      </c>
      <c r="M35" s="274">
        <v>743971</v>
      </c>
      <c r="N35" s="274">
        <v>2396000</v>
      </c>
      <c r="O35" s="274">
        <v>903000</v>
      </c>
      <c r="P35" s="275">
        <v>240000</v>
      </c>
      <c r="Q35" s="269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</row>
    <row r="36" spans="1:240" ht="27.95" customHeight="1" x14ac:dyDescent="0.15">
      <c r="A36" s="234" t="s">
        <v>246</v>
      </c>
      <c r="B36" s="261">
        <f t="shared" si="3"/>
        <v>1660145</v>
      </c>
      <c r="C36" s="270">
        <v>8878</v>
      </c>
      <c r="D36" s="270">
        <v>600</v>
      </c>
      <c r="E36" s="270">
        <v>2700</v>
      </c>
      <c r="F36" s="270">
        <v>5000</v>
      </c>
      <c r="G36" s="270">
        <v>0</v>
      </c>
      <c r="H36" s="270">
        <v>0</v>
      </c>
      <c r="I36" s="270">
        <v>12000</v>
      </c>
      <c r="J36" s="270">
        <v>0</v>
      </c>
      <c r="K36" s="270">
        <v>57600</v>
      </c>
      <c r="L36" s="270">
        <v>166800</v>
      </c>
      <c r="M36" s="270">
        <v>218000</v>
      </c>
      <c r="N36" s="270">
        <v>1088567</v>
      </c>
      <c r="O36" s="270">
        <v>100000</v>
      </c>
      <c r="P36" s="271">
        <v>0</v>
      </c>
      <c r="Q36" s="171"/>
    </row>
    <row r="37" spans="1:240" ht="27.95" customHeight="1" x14ac:dyDescent="0.15">
      <c r="A37" s="234" t="s">
        <v>253</v>
      </c>
      <c r="B37" s="261">
        <f t="shared" si="3"/>
        <v>2106469</v>
      </c>
      <c r="C37" s="270">
        <v>7169</v>
      </c>
      <c r="D37" s="270">
        <v>0</v>
      </c>
      <c r="E37" s="270">
        <v>0</v>
      </c>
      <c r="F37" s="270">
        <v>0</v>
      </c>
      <c r="G37" s="270">
        <v>0</v>
      </c>
      <c r="H37" s="270">
        <v>0</v>
      </c>
      <c r="I37" s="270">
        <v>13000</v>
      </c>
      <c r="J37" s="270">
        <v>19000</v>
      </c>
      <c r="K37" s="270">
        <v>156500</v>
      </c>
      <c r="L37" s="270">
        <v>220600</v>
      </c>
      <c r="M37" s="270">
        <v>290500</v>
      </c>
      <c r="N37" s="270">
        <v>761700</v>
      </c>
      <c r="O37" s="270">
        <v>638000</v>
      </c>
      <c r="P37" s="271">
        <v>0</v>
      </c>
      <c r="Q37" s="171"/>
    </row>
    <row r="38" spans="1:240" ht="27.95" customHeight="1" x14ac:dyDescent="0.15">
      <c r="A38" s="234" t="s">
        <v>251</v>
      </c>
      <c r="B38" s="261">
        <f t="shared" si="3"/>
        <v>2370232</v>
      </c>
      <c r="C38" s="238">
        <v>6269</v>
      </c>
      <c r="D38" s="238">
        <v>1400</v>
      </c>
      <c r="E38" s="238">
        <v>0</v>
      </c>
      <c r="F38" s="238">
        <v>2800</v>
      </c>
      <c r="G38" s="238">
        <v>0</v>
      </c>
      <c r="H38" s="238">
        <v>14000</v>
      </c>
      <c r="I38" s="238">
        <v>38200</v>
      </c>
      <c r="J38" s="238">
        <v>51733</v>
      </c>
      <c r="K38" s="238">
        <v>176781</v>
      </c>
      <c r="L38" s="238">
        <v>451349</v>
      </c>
      <c r="M38" s="238">
        <v>261356</v>
      </c>
      <c r="N38" s="238">
        <v>1002844</v>
      </c>
      <c r="O38" s="276">
        <v>363500</v>
      </c>
      <c r="P38" s="242">
        <v>0</v>
      </c>
      <c r="Q38" s="171"/>
    </row>
    <row r="39" spans="1:240" ht="27.95" customHeight="1" x14ac:dyDescent="0.15">
      <c r="A39" s="234" t="s">
        <v>242</v>
      </c>
      <c r="B39" s="261">
        <f t="shared" si="3"/>
        <v>3692806</v>
      </c>
      <c r="C39" s="238">
        <v>4530</v>
      </c>
      <c r="D39" s="238">
        <v>0</v>
      </c>
      <c r="E39" s="238">
        <v>0</v>
      </c>
      <c r="F39" s="238">
        <v>2500</v>
      </c>
      <c r="G39" s="238">
        <v>6000</v>
      </c>
      <c r="H39" s="238">
        <v>0</v>
      </c>
      <c r="I39" s="238">
        <v>22500</v>
      </c>
      <c r="J39" s="238">
        <v>19000</v>
      </c>
      <c r="K39" s="238">
        <v>98700</v>
      </c>
      <c r="L39" s="238">
        <v>242100</v>
      </c>
      <c r="M39" s="238">
        <v>136000</v>
      </c>
      <c r="N39" s="238">
        <v>1274381</v>
      </c>
      <c r="O39" s="276">
        <v>451595</v>
      </c>
      <c r="P39" s="242">
        <v>1435500</v>
      </c>
      <c r="Q39" s="171"/>
    </row>
    <row r="40" spans="1:240" ht="27.95" customHeight="1" thickBot="1" x14ac:dyDescent="0.2">
      <c r="A40" s="244" t="s">
        <v>247</v>
      </c>
      <c r="B40" s="277">
        <f t="shared" si="3"/>
        <v>601259</v>
      </c>
      <c r="C40" s="246">
        <v>4959</v>
      </c>
      <c r="D40" s="246">
        <v>0</v>
      </c>
      <c r="E40" s="246">
        <v>2000</v>
      </c>
      <c r="F40" s="246">
        <v>0</v>
      </c>
      <c r="G40" s="246">
        <v>6000</v>
      </c>
      <c r="H40" s="246">
        <v>5000</v>
      </c>
      <c r="I40" s="246">
        <v>0</v>
      </c>
      <c r="J40" s="246">
        <v>0</v>
      </c>
      <c r="K40" s="246">
        <v>22000</v>
      </c>
      <c r="L40" s="246">
        <v>74200</v>
      </c>
      <c r="M40" s="246">
        <v>44500</v>
      </c>
      <c r="N40" s="246">
        <v>442600</v>
      </c>
      <c r="O40" s="278">
        <v>0</v>
      </c>
      <c r="P40" s="247">
        <v>0</v>
      </c>
      <c r="Q40" s="171"/>
    </row>
    <row r="41" spans="1:240" ht="39.950000000000003" customHeight="1" x14ac:dyDescent="0.15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171"/>
    </row>
    <row r="42" spans="1:240" ht="39.950000000000003" customHeight="1" x14ac:dyDescent="0.15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171"/>
    </row>
    <row r="43" spans="1:240" ht="39.950000000000003" customHeight="1" thickBot="1" x14ac:dyDescent="0.3">
      <c r="A43" s="522" t="s">
        <v>31</v>
      </c>
      <c r="B43" s="522"/>
      <c r="C43" s="522"/>
      <c r="D43" s="522"/>
      <c r="E43" s="522"/>
      <c r="F43" s="279"/>
      <c r="G43" s="279"/>
      <c r="H43" s="279"/>
      <c r="I43" s="279"/>
      <c r="J43" s="279"/>
      <c r="K43" s="279"/>
      <c r="L43" s="280"/>
      <c r="M43" s="280"/>
      <c r="N43" s="280" t="s">
        <v>384</v>
      </c>
      <c r="O43" s="252"/>
      <c r="P43" s="252"/>
      <c r="Q43" s="171"/>
    </row>
    <row r="44" spans="1:240" ht="24.95" customHeight="1" x14ac:dyDescent="0.15">
      <c r="A44" s="523" t="s">
        <v>216</v>
      </c>
      <c r="B44" s="528" t="s">
        <v>88</v>
      </c>
      <c r="C44" s="533" t="s">
        <v>142</v>
      </c>
      <c r="D44" s="533"/>
      <c r="E44" s="534"/>
      <c r="F44" s="537" t="s">
        <v>143</v>
      </c>
      <c r="G44" s="538"/>
      <c r="H44" s="538"/>
      <c r="I44" s="538"/>
      <c r="J44" s="538"/>
      <c r="K44" s="538"/>
      <c r="L44" s="538"/>
      <c r="M44" s="538"/>
      <c r="N44" s="539"/>
      <c r="O44" s="252"/>
      <c r="P44" s="252"/>
      <c r="Q44" s="171"/>
    </row>
    <row r="45" spans="1:240" ht="24.95" customHeight="1" x14ac:dyDescent="0.15">
      <c r="A45" s="524"/>
      <c r="B45" s="529"/>
      <c r="C45" s="520" t="s">
        <v>108</v>
      </c>
      <c r="D45" s="526" t="s">
        <v>106</v>
      </c>
      <c r="E45" s="518" t="s">
        <v>107</v>
      </c>
      <c r="F45" s="531" t="s">
        <v>234</v>
      </c>
      <c r="G45" s="526" t="s">
        <v>215</v>
      </c>
      <c r="H45" s="281" t="s">
        <v>213</v>
      </c>
      <c r="I45" s="281"/>
      <c r="J45" s="281"/>
      <c r="K45" s="526" t="s">
        <v>212</v>
      </c>
      <c r="L45" s="526" t="s">
        <v>219</v>
      </c>
      <c r="M45" s="526" t="s">
        <v>211</v>
      </c>
      <c r="N45" s="535" t="s">
        <v>217</v>
      </c>
      <c r="O45" s="252"/>
      <c r="P45" s="252"/>
      <c r="Q45" s="171"/>
    </row>
    <row r="46" spans="1:240" ht="24.95" customHeight="1" thickBot="1" x14ac:dyDescent="0.2">
      <c r="A46" s="525"/>
      <c r="B46" s="530"/>
      <c r="C46" s="521"/>
      <c r="D46" s="527"/>
      <c r="E46" s="519"/>
      <c r="F46" s="532"/>
      <c r="G46" s="527"/>
      <c r="H46" s="282" t="s">
        <v>188</v>
      </c>
      <c r="I46" s="282" t="s">
        <v>290</v>
      </c>
      <c r="J46" s="282" t="s">
        <v>291</v>
      </c>
      <c r="K46" s="527"/>
      <c r="L46" s="527"/>
      <c r="M46" s="527"/>
      <c r="N46" s="536"/>
      <c r="O46" s="252"/>
      <c r="P46" s="252"/>
      <c r="Q46" s="171"/>
    </row>
    <row r="47" spans="1:240" ht="30" customHeight="1" thickTop="1" x14ac:dyDescent="0.15">
      <c r="A47" s="230" t="s">
        <v>235</v>
      </c>
      <c r="B47" s="231">
        <f t="shared" ref="B47:N47" si="6">SUM(B48:B62)</f>
        <v>43209417</v>
      </c>
      <c r="C47" s="231">
        <f t="shared" si="6"/>
        <v>26164276</v>
      </c>
      <c r="D47" s="231">
        <f t="shared" si="6"/>
        <v>4360322</v>
      </c>
      <c r="E47" s="231">
        <f t="shared" si="6"/>
        <v>12684819</v>
      </c>
      <c r="F47" s="283">
        <f t="shared" si="6"/>
        <v>43209417</v>
      </c>
      <c r="G47" s="284">
        <f t="shared" si="6"/>
        <v>4609798</v>
      </c>
      <c r="H47" s="284">
        <f t="shared" si="6"/>
        <v>10694132</v>
      </c>
      <c r="I47" s="284">
        <f t="shared" si="6"/>
        <v>1816219</v>
      </c>
      <c r="J47" s="284">
        <f t="shared" si="6"/>
        <v>8877913</v>
      </c>
      <c r="K47" s="284">
        <f t="shared" si="6"/>
        <v>25875899</v>
      </c>
      <c r="L47" s="284">
        <f t="shared" si="6"/>
        <v>1876302</v>
      </c>
      <c r="M47" s="284">
        <f t="shared" si="6"/>
        <v>87727</v>
      </c>
      <c r="N47" s="285">
        <f t="shared" si="6"/>
        <v>65559</v>
      </c>
      <c r="O47" s="251"/>
      <c r="P47" s="252"/>
      <c r="Q47" s="171"/>
    </row>
    <row r="48" spans="1:240" ht="27.95" customHeight="1" x14ac:dyDescent="0.15">
      <c r="A48" s="234" t="s">
        <v>256</v>
      </c>
      <c r="B48" s="286">
        <f t="shared" ref="B48:B62" si="7">SUM(C48:E48)</f>
        <v>6006589</v>
      </c>
      <c r="C48" s="236">
        <v>2642791</v>
      </c>
      <c r="D48" s="236">
        <v>737109</v>
      </c>
      <c r="E48" s="237">
        <v>2626689</v>
      </c>
      <c r="F48" s="287">
        <f t="shared" ref="F48:F61" si="8">SUM(G48,H48,K48:N48)</f>
        <v>6006589</v>
      </c>
      <c r="G48" s="288">
        <v>72511</v>
      </c>
      <c r="H48" s="289">
        <f t="shared" ref="H48:H61" si="9">SUM(I48:J48)</f>
        <v>3433548</v>
      </c>
      <c r="I48" s="236">
        <v>635169</v>
      </c>
      <c r="J48" s="236">
        <v>2798379</v>
      </c>
      <c r="K48" s="236">
        <v>2048773</v>
      </c>
      <c r="L48" s="236">
        <v>366354</v>
      </c>
      <c r="M48" s="236">
        <v>45766</v>
      </c>
      <c r="N48" s="237">
        <v>39637</v>
      </c>
      <c r="O48" s="251"/>
      <c r="P48" s="252"/>
      <c r="Q48" s="171"/>
    </row>
    <row r="49" spans="1:240" s="47" customFormat="1" ht="27.95" customHeight="1" x14ac:dyDescent="0.15">
      <c r="A49" s="264" t="s">
        <v>244</v>
      </c>
      <c r="B49" s="290">
        <f t="shared" si="7"/>
        <v>2467795</v>
      </c>
      <c r="C49" s="291">
        <v>1419324</v>
      </c>
      <c r="D49" s="291">
        <v>474090</v>
      </c>
      <c r="E49" s="292">
        <v>574381</v>
      </c>
      <c r="F49" s="293">
        <f t="shared" si="8"/>
        <v>2467795</v>
      </c>
      <c r="G49" s="294">
        <v>29146</v>
      </c>
      <c r="H49" s="295">
        <f t="shared" si="9"/>
        <v>761128</v>
      </c>
      <c r="I49" s="291">
        <v>95683</v>
      </c>
      <c r="J49" s="291">
        <v>665445</v>
      </c>
      <c r="K49" s="291">
        <v>1378607</v>
      </c>
      <c r="L49" s="291">
        <v>297697</v>
      </c>
      <c r="M49" s="291">
        <v>950</v>
      </c>
      <c r="N49" s="292">
        <v>267</v>
      </c>
      <c r="O49" s="296"/>
      <c r="P49" s="297"/>
      <c r="Q49" s="269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</row>
    <row r="50" spans="1:240" ht="27.95" customHeight="1" x14ac:dyDescent="0.15">
      <c r="A50" s="234" t="s">
        <v>257</v>
      </c>
      <c r="B50" s="290">
        <f t="shared" si="7"/>
        <v>3138549</v>
      </c>
      <c r="C50" s="238">
        <v>1859383</v>
      </c>
      <c r="D50" s="238">
        <v>285412</v>
      </c>
      <c r="E50" s="242">
        <v>993754</v>
      </c>
      <c r="F50" s="293">
        <f t="shared" si="8"/>
        <v>3138549</v>
      </c>
      <c r="G50" s="298">
        <v>1056110</v>
      </c>
      <c r="H50" s="295">
        <f t="shared" si="9"/>
        <v>188455</v>
      </c>
      <c r="I50" s="238">
        <v>41</v>
      </c>
      <c r="J50" s="238">
        <v>188414</v>
      </c>
      <c r="K50" s="238">
        <v>1864113</v>
      </c>
      <c r="L50" s="238">
        <v>29099</v>
      </c>
      <c r="M50" s="238">
        <v>682</v>
      </c>
      <c r="N50" s="242">
        <v>90</v>
      </c>
      <c r="O50" s="251"/>
      <c r="P50" s="252"/>
      <c r="Q50" s="171"/>
    </row>
    <row r="51" spans="1:240" ht="27.95" customHeight="1" x14ac:dyDescent="0.15">
      <c r="A51" s="234" t="s">
        <v>249</v>
      </c>
      <c r="B51" s="290">
        <f t="shared" si="7"/>
        <v>3524691</v>
      </c>
      <c r="C51" s="238">
        <v>1494823</v>
      </c>
      <c r="D51" s="238">
        <v>335733</v>
      </c>
      <c r="E51" s="242">
        <v>1694135</v>
      </c>
      <c r="F51" s="287">
        <f t="shared" si="8"/>
        <v>3524691</v>
      </c>
      <c r="G51" s="298">
        <v>331604</v>
      </c>
      <c r="H51" s="295">
        <f t="shared" si="9"/>
        <v>1705035</v>
      </c>
      <c r="I51" s="238">
        <v>420000</v>
      </c>
      <c r="J51" s="238">
        <v>1285035</v>
      </c>
      <c r="K51" s="238">
        <v>1320845</v>
      </c>
      <c r="L51" s="238">
        <v>167207</v>
      </c>
      <c r="M51" s="238">
        <v>0</v>
      </c>
      <c r="N51" s="242">
        <v>0</v>
      </c>
      <c r="O51" s="251"/>
      <c r="P51" s="252"/>
      <c r="Q51" s="171"/>
    </row>
    <row r="52" spans="1:240" ht="27.95" customHeight="1" x14ac:dyDescent="0.15">
      <c r="A52" s="234" t="s">
        <v>254</v>
      </c>
      <c r="B52" s="286">
        <f t="shared" si="7"/>
        <v>1176423</v>
      </c>
      <c r="C52" s="238">
        <v>957871</v>
      </c>
      <c r="D52" s="238">
        <v>36365</v>
      </c>
      <c r="E52" s="242">
        <v>182187</v>
      </c>
      <c r="F52" s="287">
        <f t="shared" si="8"/>
        <v>1176423</v>
      </c>
      <c r="G52" s="298">
        <v>5007</v>
      </c>
      <c r="H52" s="289">
        <f t="shared" si="9"/>
        <v>79403</v>
      </c>
      <c r="I52" s="238">
        <v>35584</v>
      </c>
      <c r="J52" s="238">
        <v>43819</v>
      </c>
      <c r="K52" s="238">
        <v>1075504</v>
      </c>
      <c r="L52" s="238">
        <v>14517</v>
      </c>
      <c r="M52" s="238">
        <v>1096</v>
      </c>
      <c r="N52" s="242">
        <v>896</v>
      </c>
      <c r="O52" s="251"/>
      <c r="P52" s="252"/>
      <c r="Q52" s="171"/>
    </row>
    <row r="53" spans="1:240" ht="27.95" customHeight="1" x14ac:dyDescent="0.15">
      <c r="A53" s="234" t="s">
        <v>245</v>
      </c>
      <c r="B53" s="286">
        <f t="shared" si="7"/>
        <v>4804673</v>
      </c>
      <c r="C53" s="238">
        <v>2805991</v>
      </c>
      <c r="D53" s="238">
        <v>453696</v>
      </c>
      <c r="E53" s="242">
        <v>1544986</v>
      </c>
      <c r="F53" s="287">
        <f t="shared" si="8"/>
        <v>4804673</v>
      </c>
      <c r="G53" s="298">
        <v>479741</v>
      </c>
      <c r="H53" s="289">
        <f t="shared" si="9"/>
        <v>1333145</v>
      </c>
      <c r="I53" s="238">
        <v>185756</v>
      </c>
      <c r="J53" s="238">
        <v>1147389</v>
      </c>
      <c r="K53" s="238">
        <v>2652888</v>
      </c>
      <c r="L53" s="238">
        <v>336513</v>
      </c>
      <c r="M53" s="238">
        <v>2234</v>
      </c>
      <c r="N53" s="242">
        <v>152</v>
      </c>
      <c r="O53" s="251"/>
      <c r="P53" s="252"/>
      <c r="Q53" s="171"/>
    </row>
    <row r="54" spans="1:240" ht="27.95" customHeight="1" x14ac:dyDescent="0.15">
      <c r="A54" s="234" t="s">
        <v>255</v>
      </c>
      <c r="B54" s="286">
        <f t="shared" si="7"/>
        <v>0</v>
      </c>
      <c r="C54" s="238">
        <v>0</v>
      </c>
      <c r="D54" s="238">
        <v>0</v>
      </c>
      <c r="E54" s="242">
        <v>0</v>
      </c>
      <c r="F54" s="287">
        <f t="shared" si="8"/>
        <v>0</v>
      </c>
      <c r="G54" s="298">
        <v>0</v>
      </c>
      <c r="H54" s="289">
        <f t="shared" si="9"/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242">
        <v>0</v>
      </c>
      <c r="O54" s="251"/>
      <c r="P54" s="252"/>
      <c r="Q54" s="171"/>
    </row>
    <row r="55" spans="1:240" ht="27.95" customHeight="1" x14ac:dyDescent="0.15">
      <c r="A55" s="234" t="s">
        <v>239</v>
      </c>
      <c r="B55" s="286">
        <f t="shared" si="7"/>
        <v>5531434</v>
      </c>
      <c r="C55" s="238">
        <v>3902307</v>
      </c>
      <c r="D55" s="238">
        <v>534589</v>
      </c>
      <c r="E55" s="242">
        <v>1094538</v>
      </c>
      <c r="F55" s="287">
        <f t="shared" si="8"/>
        <v>5531434</v>
      </c>
      <c r="G55" s="298">
        <v>942771</v>
      </c>
      <c r="H55" s="289">
        <f t="shared" si="9"/>
        <v>827547</v>
      </c>
      <c r="I55" s="238">
        <v>197300</v>
      </c>
      <c r="J55" s="238">
        <v>630247</v>
      </c>
      <c r="K55" s="238">
        <v>3698790</v>
      </c>
      <c r="L55" s="238">
        <v>61881</v>
      </c>
      <c r="M55" s="238">
        <v>304</v>
      </c>
      <c r="N55" s="242">
        <v>141</v>
      </c>
      <c r="O55" s="251"/>
      <c r="P55" s="252"/>
      <c r="Q55" s="171"/>
    </row>
    <row r="56" spans="1:240" ht="27.95" customHeight="1" x14ac:dyDescent="0.15">
      <c r="A56" s="234" t="s">
        <v>241</v>
      </c>
      <c r="B56" s="286">
        <f t="shared" si="7"/>
        <v>1014748</v>
      </c>
      <c r="C56" s="238">
        <v>278734</v>
      </c>
      <c r="D56" s="238">
        <v>123645</v>
      </c>
      <c r="E56" s="276">
        <v>612369</v>
      </c>
      <c r="F56" s="287">
        <f t="shared" si="8"/>
        <v>1014748</v>
      </c>
      <c r="G56" s="298">
        <v>312234</v>
      </c>
      <c r="H56" s="289">
        <f t="shared" si="9"/>
        <v>431745</v>
      </c>
      <c r="I56" s="238">
        <v>214072</v>
      </c>
      <c r="J56" s="238">
        <v>217673</v>
      </c>
      <c r="K56" s="243">
        <v>166368</v>
      </c>
      <c r="L56" s="238">
        <v>70429</v>
      </c>
      <c r="M56" s="238">
        <v>33509</v>
      </c>
      <c r="N56" s="242">
        <v>463</v>
      </c>
      <c r="O56" s="251"/>
      <c r="P56" s="252"/>
      <c r="Q56" s="171"/>
    </row>
    <row r="57" spans="1:240" s="47" customFormat="1" ht="27.95" customHeight="1" x14ac:dyDescent="0.15">
      <c r="A57" s="264" t="s">
        <v>252</v>
      </c>
      <c r="B57" s="299">
        <f t="shared" si="7"/>
        <v>5113604</v>
      </c>
      <c r="C57" s="300">
        <v>4180964</v>
      </c>
      <c r="D57" s="300">
        <v>310991</v>
      </c>
      <c r="E57" s="301">
        <v>621649</v>
      </c>
      <c r="F57" s="287">
        <f t="shared" si="8"/>
        <v>5113604</v>
      </c>
      <c r="G57" s="294">
        <v>379109</v>
      </c>
      <c r="H57" s="289">
        <f t="shared" si="9"/>
        <v>112799</v>
      </c>
      <c r="I57" s="300">
        <v>10000</v>
      </c>
      <c r="J57" s="300">
        <v>102799</v>
      </c>
      <c r="K57" s="300">
        <v>4420065</v>
      </c>
      <c r="L57" s="300">
        <v>197838</v>
      </c>
      <c r="M57" s="300">
        <v>904</v>
      </c>
      <c r="N57" s="302">
        <v>2889</v>
      </c>
      <c r="O57" s="296"/>
      <c r="P57" s="297"/>
      <c r="Q57" s="269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</row>
    <row r="58" spans="1:240" ht="27.95" customHeight="1" x14ac:dyDescent="0.15">
      <c r="A58" s="234" t="s">
        <v>246</v>
      </c>
      <c r="B58" s="235">
        <f t="shared" si="7"/>
        <v>1660145</v>
      </c>
      <c r="C58" s="238">
        <v>1602367</v>
      </c>
      <c r="D58" s="238">
        <v>43357</v>
      </c>
      <c r="E58" s="276">
        <v>14421</v>
      </c>
      <c r="F58" s="287">
        <f t="shared" si="8"/>
        <v>1660145</v>
      </c>
      <c r="G58" s="298">
        <v>200567</v>
      </c>
      <c r="H58" s="289">
        <f t="shared" si="9"/>
        <v>19367</v>
      </c>
      <c r="I58" s="243">
        <v>142</v>
      </c>
      <c r="J58" s="243">
        <v>19225</v>
      </c>
      <c r="K58" s="243">
        <v>1430613</v>
      </c>
      <c r="L58" s="238">
        <v>8342</v>
      </c>
      <c r="M58" s="238">
        <v>727</v>
      </c>
      <c r="N58" s="242">
        <v>529</v>
      </c>
      <c r="O58" s="251"/>
      <c r="P58" s="252"/>
      <c r="Q58" s="171"/>
    </row>
    <row r="59" spans="1:240" ht="27.95" customHeight="1" x14ac:dyDescent="0.15">
      <c r="A59" s="234" t="s">
        <v>253</v>
      </c>
      <c r="B59" s="235">
        <f t="shared" si="7"/>
        <v>2106469</v>
      </c>
      <c r="C59" s="303">
        <v>1602535</v>
      </c>
      <c r="D59" s="303">
        <v>177009</v>
      </c>
      <c r="E59" s="304">
        <v>326925</v>
      </c>
      <c r="F59" s="287">
        <f t="shared" si="8"/>
        <v>2106469</v>
      </c>
      <c r="G59" s="298">
        <v>93508</v>
      </c>
      <c r="H59" s="289">
        <f t="shared" si="9"/>
        <v>152719</v>
      </c>
      <c r="I59" s="298">
        <v>401</v>
      </c>
      <c r="J59" s="298">
        <v>152318</v>
      </c>
      <c r="K59" s="305">
        <v>1719010</v>
      </c>
      <c r="L59" s="303">
        <v>140147</v>
      </c>
      <c r="M59" s="303">
        <v>317</v>
      </c>
      <c r="N59" s="306">
        <v>768</v>
      </c>
      <c r="O59" s="251"/>
      <c r="P59" s="252"/>
      <c r="Q59" s="171"/>
    </row>
    <row r="60" spans="1:240" ht="27.95" customHeight="1" x14ac:dyDescent="0.15">
      <c r="A60" s="234" t="s">
        <v>251</v>
      </c>
      <c r="B60" s="235">
        <f t="shared" si="7"/>
        <v>2370232</v>
      </c>
      <c r="C60" s="303">
        <v>1165411</v>
      </c>
      <c r="D60" s="303">
        <v>272081</v>
      </c>
      <c r="E60" s="304">
        <v>932740</v>
      </c>
      <c r="F60" s="287">
        <f t="shared" si="8"/>
        <v>2370232</v>
      </c>
      <c r="G60" s="298">
        <v>344788</v>
      </c>
      <c r="H60" s="289">
        <f t="shared" si="9"/>
        <v>553387</v>
      </c>
      <c r="I60" s="298">
        <v>21881</v>
      </c>
      <c r="J60" s="298">
        <v>531506</v>
      </c>
      <c r="K60" s="298">
        <v>1423882</v>
      </c>
      <c r="L60" s="303">
        <v>34445</v>
      </c>
      <c r="M60" s="303">
        <v>1087</v>
      </c>
      <c r="N60" s="306">
        <v>12643</v>
      </c>
      <c r="O60" s="251"/>
      <c r="P60" s="252"/>
      <c r="Q60" s="171"/>
    </row>
    <row r="61" spans="1:240" ht="27.95" customHeight="1" x14ac:dyDescent="0.15">
      <c r="A61" s="234" t="s">
        <v>242</v>
      </c>
      <c r="B61" s="235">
        <f t="shared" si="7"/>
        <v>3692806</v>
      </c>
      <c r="C61" s="303">
        <v>1689709</v>
      </c>
      <c r="D61" s="303">
        <v>575632</v>
      </c>
      <c r="E61" s="304">
        <v>1427465</v>
      </c>
      <c r="F61" s="287">
        <f t="shared" si="8"/>
        <v>3692806</v>
      </c>
      <c r="G61" s="298">
        <v>340702</v>
      </c>
      <c r="H61" s="289">
        <f t="shared" si="9"/>
        <v>1089854</v>
      </c>
      <c r="I61" s="298">
        <v>190</v>
      </c>
      <c r="J61" s="298">
        <v>1089664</v>
      </c>
      <c r="K61" s="298">
        <v>2153141</v>
      </c>
      <c r="L61" s="303">
        <v>108833</v>
      </c>
      <c r="M61" s="303">
        <v>86</v>
      </c>
      <c r="N61" s="306">
        <v>190</v>
      </c>
      <c r="O61" s="251"/>
      <c r="P61" s="252"/>
      <c r="Q61" s="171"/>
    </row>
    <row r="62" spans="1:240" ht="27.95" customHeight="1" thickBot="1" x14ac:dyDescent="0.2">
      <c r="A62" s="307" t="s">
        <v>247</v>
      </c>
      <c r="B62" s="245">
        <f t="shared" si="7"/>
        <v>601259</v>
      </c>
      <c r="C62" s="308">
        <v>562066</v>
      </c>
      <c r="D62" s="308">
        <v>613</v>
      </c>
      <c r="E62" s="309">
        <v>38580</v>
      </c>
      <c r="F62" s="310">
        <f>SUM(G62,H62,K62:N62)</f>
        <v>601259</v>
      </c>
      <c r="G62" s="311">
        <v>22000</v>
      </c>
      <c r="H62" s="312">
        <f>SUM(I62:J62)</f>
        <v>6000</v>
      </c>
      <c r="I62" s="311">
        <v>0</v>
      </c>
      <c r="J62" s="311">
        <v>6000</v>
      </c>
      <c r="K62" s="311">
        <v>523300</v>
      </c>
      <c r="L62" s="308">
        <v>43000</v>
      </c>
      <c r="M62" s="308">
        <v>65</v>
      </c>
      <c r="N62" s="313">
        <v>6894</v>
      </c>
      <c r="O62" s="251"/>
      <c r="P62" s="252"/>
      <c r="Q62" s="171"/>
    </row>
    <row r="63" spans="1:240" ht="27.95" customHeight="1" x14ac:dyDescent="0.1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</row>
    <row r="64" spans="1:240" ht="27.95" customHeight="1" x14ac:dyDescent="0.1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</row>
    <row r="65" spans="3:3" ht="27.95" customHeight="1" x14ac:dyDescent="0.15"/>
    <row r="67" spans="3:3" x14ac:dyDescent="0.15">
      <c r="C67" s="7"/>
    </row>
  </sheetData>
  <sheetProtection selectLockedCells="1"/>
  <mergeCells count="21">
    <mergeCell ref="A1:M1"/>
    <mergeCell ref="A43:E43"/>
    <mergeCell ref="A44:A46"/>
    <mergeCell ref="L45:L46"/>
    <mergeCell ref="M45:M46"/>
    <mergeCell ref="G45:G46"/>
    <mergeCell ref="A2:C2"/>
    <mergeCell ref="A3:E3"/>
    <mergeCell ref="M3:O3"/>
    <mergeCell ref="B44:B46"/>
    <mergeCell ref="K45:K46"/>
    <mergeCell ref="F45:F46"/>
    <mergeCell ref="C44:E44"/>
    <mergeCell ref="N45:N46"/>
    <mergeCell ref="D45:D46"/>
    <mergeCell ref="F44:N44"/>
    <mergeCell ref="A23:E23"/>
    <mergeCell ref="M23:O23"/>
    <mergeCell ref="A22:C22"/>
    <mergeCell ref="E45:E46"/>
    <mergeCell ref="C45:C46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R42"/>
  <sheetViews>
    <sheetView showGridLines="0" zoomScale="70" zoomScaleNormal="70" zoomScaleSheetLayoutView="85" workbookViewId="0">
      <selection sqref="A1:M1"/>
    </sheetView>
  </sheetViews>
  <sheetFormatPr defaultColWidth="9.109375" defaultRowHeight="14.25" x14ac:dyDescent="0.15"/>
  <cols>
    <col min="1" max="16" width="16" style="1" customWidth="1"/>
    <col min="17" max="226" width="9.109375" style="1"/>
  </cols>
  <sheetData>
    <row r="1" spans="1:16" ht="39.950000000000003" customHeight="1" x14ac:dyDescent="0.15">
      <c r="A1" s="488" t="s">
        <v>319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"/>
      <c r="O1" s="48"/>
    </row>
    <row r="2" spans="1:16" ht="39.95000000000000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9.950000000000003" customHeight="1" thickBot="1" x14ac:dyDescent="0.3">
      <c r="A3" s="496" t="s">
        <v>387</v>
      </c>
      <c r="B3" s="496"/>
      <c r="C3" s="496"/>
      <c r="D3" s="496"/>
      <c r="E3" s="496"/>
      <c r="F3" s="496"/>
      <c r="G3" s="171"/>
      <c r="H3" s="171"/>
      <c r="I3" s="171"/>
      <c r="J3" s="171"/>
      <c r="K3" s="182"/>
      <c r="L3" s="182"/>
      <c r="M3" s="182"/>
      <c r="N3" s="171"/>
      <c r="O3" s="171"/>
      <c r="P3" s="182" t="s">
        <v>138</v>
      </c>
    </row>
    <row r="4" spans="1:16" ht="45.95" customHeight="1" thickBot="1" x14ac:dyDescent="0.2">
      <c r="A4" s="153" t="s">
        <v>216</v>
      </c>
      <c r="B4" s="154" t="s">
        <v>234</v>
      </c>
      <c r="C4" s="154" t="s">
        <v>81</v>
      </c>
      <c r="D4" s="225" t="s">
        <v>130</v>
      </c>
      <c r="E4" s="226" t="s">
        <v>55</v>
      </c>
      <c r="F4" s="226" t="s">
        <v>58</v>
      </c>
      <c r="G4" s="226" t="s">
        <v>59</v>
      </c>
      <c r="H4" s="226" t="s">
        <v>60</v>
      </c>
      <c r="I4" s="227" t="s">
        <v>336</v>
      </c>
      <c r="J4" s="227" t="s">
        <v>337</v>
      </c>
      <c r="K4" s="226" t="s">
        <v>185</v>
      </c>
      <c r="L4" s="226" t="s">
        <v>10</v>
      </c>
      <c r="M4" s="226" t="s">
        <v>14</v>
      </c>
      <c r="N4" s="226" t="s">
        <v>21</v>
      </c>
      <c r="O4" s="228" t="s">
        <v>57</v>
      </c>
      <c r="P4" s="229" t="s">
        <v>129</v>
      </c>
    </row>
    <row r="5" spans="1:16" ht="30" customHeight="1" thickTop="1" x14ac:dyDescent="0.15">
      <c r="A5" s="157" t="s">
        <v>235</v>
      </c>
      <c r="B5" s="158">
        <f t="shared" ref="B5:B20" si="0">SUM(C5:P5)</f>
        <v>1059</v>
      </c>
      <c r="C5" s="158">
        <f t="shared" ref="C5:I5" si="1">SUM(C6:C20)</f>
        <v>895</v>
      </c>
      <c r="D5" s="158">
        <f t="shared" si="1"/>
        <v>4</v>
      </c>
      <c r="E5" s="158">
        <f t="shared" si="1"/>
        <v>7</v>
      </c>
      <c r="F5" s="158">
        <f t="shared" si="1"/>
        <v>6</v>
      </c>
      <c r="G5" s="158">
        <f t="shared" si="1"/>
        <v>6</v>
      </c>
      <c r="H5" s="158">
        <f t="shared" si="1"/>
        <v>7</v>
      </c>
      <c r="I5" s="158">
        <f t="shared" si="1"/>
        <v>16</v>
      </c>
      <c r="J5" s="158">
        <f>SUM(J6:J20)</f>
        <v>10</v>
      </c>
      <c r="K5" s="158">
        <f t="shared" ref="K5:P5" si="2">SUM(K6:K20)</f>
        <v>16</v>
      </c>
      <c r="L5" s="158">
        <f t="shared" si="2"/>
        <v>17</v>
      </c>
      <c r="M5" s="158">
        <f t="shared" si="2"/>
        <v>11</v>
      </c>
      <c r="N5" s="158">
        <f t="shared" si="2"/>
        <v>35</v>
      </c>
      <c r="O5" s="158">
        <f t="shared" si="2"/>
        <v>19</v>
      </c>
      <c r="P5" s="159">
        <f t="shared" si="2"/>
        <v>10</v>
      </c>
    </row>
    <row r="6" spans="1:16" ht="27.95" customHeight="1" x14ac:dyDescent="0.15">
      <c r="A6" s="160" t="s">
        <v>256</v>
      </c>
      <c r="B6" s="161">
        <f t="shared" si="0"/>
        <v>129</v>
      </c>
      <c r="C6" s="162">
        <v>68</v>
      </c>
      <c r="D6" s="162">
        <v>1</v>
      </c>
      <c r="E6" s="162">
        <v>2</v>
      </c>
      <c r="F6" s="162">
        <v>1</v>
      </c>
      <c r="G6" s="162">
        <v>3</v>
      </c>
      <c r="H6" s="162">
        <v>4</v>
      </c>
      <c r="I6" s="162">
        <v>2</v>
      </c>
      <c r="J6" s="162">
        <v>1</v>
      </c>
      <c r="K6" s="162">
        <v>6</v>
      </c>
      <c r="L6" s="216">
        <v>8</v>
      </c>
      <c r="M6" s="216">
        <v>5</v>
      </c>
      <c r="N6" s="216">
        <v>18</v>
      </c>
      <c r="O6" s="216">
        <v>7</v>
      </c>
      <c r="P6" s="163">
        <v>3</v>
      </c>
    </row>
    <row r="7" spans="1:16" ht="27.95" customHeight="1" x14ac:dyDescent="0.15">
      <c r="A7" s="160" t="s">
        <v>244</v>
      </c>
      <c r="B7" s="161">
        <f t="shared" si="0"/>
        <v>142</v>
      </c>
      <c r="C7" s="164">
        <v>132</v>
      </c>
      <c r="D7" s="164">
        <v>0</v>
      </c>
      <c r="E7" s="164">
        <v>0</v>
      </c>
      <c r="F7" s="164">
        <v>0</v>
      </c>
      <c r="G7" s="164">
        <v>0</v>
      </c>
      <c r="H7" s="164">
        <v>1</v>
      </c>
      <c r="I7" s="164">
        <v>1</v>
      </c>
      <c r="J7" s="164">
        <v>0</v>
      </c>
      <c r="K7" s="164">
        <v>2</v>
      </c>
      <c r="L7" s="217">
        <v>2</v>
      </c>
      <c r="M7" s="217">
        <v>0</v>
      </c>
      <c r="N7" s="217">
        <v>2</v>
      </c>
      <c r="O7" s="217">
        <v>1</v>
      </c>
      <c r="P7" s="165">
        <v>1</v>
      </c>
    </row>
    <row r="8" spans="1:16" ht="27.95" customHeight="1" x14ac:dyDescent="0.15">
      <c r="A8" s="160" t="s">
        <v>257</v>
      </c>
      <c r="B8" s="161">
        <f t="shared" si="0"/>
        <v>62</v>
      </c>
      <c r="C8" s="164">
        <v>59</v>
      </c>
      <c r="D8" s="164">
        <v>0</v>
      </c>
      <c r="E8" s="164">
        <v>1</v>
      </c>
      <c r="F8" s="164">
        <v>0</v>
      </c>
      <c r="G8" s="164">
        <v>0</v>
      </c>
      <c r="H8" s="164">
        <v>0</v>
      </c>
      <c r="I8" s="164">
        <v>1</v>
      </c>
      <c r="J8" s="164">
        <v>0</v>
      </c>
      <c r="K8" s="164">
        <v>0</v>
      </c>
      <c r="L8" s="217">
        <v>0</v>
      </c>
      <c r="M8" s="217">
        <v>0</v>
      </c>
      <c r="N8" s="217">
        <v>0</v>
      </c>
      <c r="O8" s="217">
        <v>1</v>
      </c>
      <c r="P8" s="165">
        <v>0</v>
      </c>
    </row>
    <row r="9" spans="1:16" ht="27.95" customHeight="1" x14ac:dyDescent="0.15">
      <c r="A9" s="160" t="s">
        <v>249</v>
      </c>
      <c r="B9" s="161">
        <f t="shared" si="0"/>
        <v>32</v>
      </c>
      <c r="C9" s="164">
        <v>0</v>
      </c>
      <c r="D9" s="164">
        <v>0</v>
      </c>
      <c r="E9" s="164">
        <v>2</v>
      </c>
      <c r="F9" s="164">
        <v>0</v>
      </c>
      <c r="G9" s="164">
        <v>0</v>
      </c>
      <c r="H9" s="164">
        <v>0</v>
      </c>
      <c r="I9" s="164">
        <v>5</v>
      </c>
      <c r="J9" s="164">
        <v>6</v>
      </c>
      <c r="K9" s="164">
        <v>2</v>
      </c>
      <c r="L9" s="217">
        <v>6</v>
      </c>
      <c r="M9" s="217">
        <v>4</v>
      </c>
      <c r="N9" s="217">
        <v>3</v>
      </c>
      <c r="O9" s="217">
        <v>3</v>
      </c>
      <c r="P9" s="165">
        <v>1</v>
      </c>
    </row>
    <row r="10" spans="1:16" ht="27.95" customHeight="1" x14ac:dyDescent="0.15">
      <c r="A10" s="160" t="s">
        <v>254</v>
      </c>
      <c r="B10" s="161">
        <f t="shared" si="0"/>
        <v>152</v>
      </c>
      <c r="C10" s="164">
        <v>148</v>
      </c>
      <c r="D10" s="164">
        <v>0</v>
      </c>
      <c r="E10" s="164">
        <v>0</v>
      </c>
      <c r="F10" s="164">
        <v>1</v>
      </c>
      <c r="G10" s="164">
        <v>0</v>
      </c>
      <c r="H10" s="164">
        <v>0</v>
      </c>
      <c r="I10" s="164">
        <v>1</v>
      </c>
      <c r="J10" s="164">
        <v>0</v>
      </c>
      <c r="K10" s="164">
        <v>1</v>
      </c>
      <c r="L10" s="217">
        <v>1</v>
      </c>
      <c r="M10" s="217">
        <v>0</v>
      </c>
      <c r="N10" s="217">
        <v>0</v>
      </c>
      <c r="O10" s="217">
        <v>0</v>
      </c>
      <c r="P10" s="165">
        <v>0</v>
      </c>
    </row>
    <row r="11" spans="1:16" ht="27.95" customHeight="1" x14ac:dyDescent="0.15">
      <c r="A11" s="160" t="s">
        <v>245</v>
      </c>
      <c r="B11" s="161">
        <f t="shared" si="0"/>
        <v>24</v>
      </c>
      <c r="C11" s="164">
        <v>19</v>
      </c>
      <c r="D11" s="164">
        <v>1</v>
      </c>
      <c r="E11" s="164">
        <v>0</v>
      </c>
      <c r="F11" s="164">
        <v>0</v>
      </c>
      <c r="G11" s="164">
        <v>0</v>
      </c>
      <c r="H11" s="164">
        <v>0</v>
      </c>
      <c r="I11" s="164">
        <v>1</v>
      </c>
      <c r="J11" s="164">
        <v>0</v>
      </c>
      <c r="K11" s="164">
        <v>0</v>
      </c>
      <c r="L11" s="217">
        <v>0</v>
      </c>
      <c r="M11" s="217">
        <v>0</v>
      </c>
      <c r="N11" s="217">
        <v>0</v>
      </c>
      <c r="O11" s="217">
        <v>1</v>
      </c>
      <c r="P11" s="165">
        <v>2</v>
      </c>
    </row>
    <row r="12" spans="1:16" ht="27.95" customHeight="1" x14ac:dyDescent="0.15">
      <c r="A12" s="160" t="s">
        <v>255</v>
      </c>
      <c r="B12" s="161">
        <f t="shared" si="0"/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5">
        <v>0</v>
      </c>
    </row>
    <row r="13" spans="1:16" ht="27.95" customHeight="1" x14ac:dyDescent="0.15">
      <c r="A13" s="160" t="s">
        <v>239</v>
      </c>
      <c r="B13" s="161">
        <f t="shared" si="0"/>
        <v>67</v>
      </c>
      <c r="C13" s="164">
        <v>53</v>
      </c>
      <c r="D13" s="164">
        <v>1</v>
      </c>
      <c r="E13" s="164">
        <v>0</v>
      </c>
      <c r="F13" s="164">
        <v>0</v>
      </c>
      <c r="G13" s="164">
        <v>0</v>
      </c>
      <c r="H13" s="164">
        <v>0</v>
      </c>
      <c r="I13" s="164">
        <v>2</v>
      </c>
      <c r="J13" s="164">
        <v>1</v>
      </c>
      <c r="K13" s="164">
        <v>1</v>
      </c>
      <c r="L13" s="217">
        <v>0</v>
      </c>
      <c r="M13" s="217">
        <v>1</v>
      </c>
      <c r="N13" s="217">
        <v>6</v>
      </c>
      <c r="O13" s="217">
        <v>2</v>
      </c>
      <c r="P13" s="165">
        <v>0</v>
      </c>
    </row>
    <row r="14" spans="1:16" ht="27.95" customHeight="1" x14ac:dyDescent="0.15">
      <c r="A14" s="160" t="s">
        <v>241</v>
      </c>
      <c r="B14" s="161">
        <f t="shared" si="0"/>
        <v>61</v>
      </c>
      <c r="C14" s="164">
        <v>56</v>
      </c>
      <c r="D14" s="164">
        <v>0</v>
      </c>
      <c r="E14" s="164">
        <v>1</v>
      </c>
      <c r="F14" s="164">
        <v>1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217">
        <v>0</v>
      </c>
      <c r="M14" s="217">
        <v>1</v>
      </c>
      <c r="N14" s="217">
        <v>0</v>
      </c>
      <c r="O14" s="217">
        <v>1</v>
      </c>
      <c r="P14" s="165">
        <v>1</v>
      </c>
    </row>
    <row r="15" spans="1:16" ht="27.95" customHeight="1" x14ac:dyDescent="0.15">
      <c r="A15" s="160" t="s">
        <v>252</v>
      </c>
      <c r="B15" s="161">
        <f t="shared" si="0"/>
        <v>25</v>
      </c>
      <c r="C15" s="164">
        <v>20</v>
      </c>
      <c r="D15" s="164">
        <v>0</v>
      </c>
      <c r="E15" s="164">
        <v>1</v>
      </c>
      <c r="F15" s="164">
        <v>0</v>
      </c>
      <c r="G15" s="164">
        <v>0</v>
      </c>
      <c r="H15" s="164">
        <v>0</v>
      </c>
      <c r="I15" s="164">
        <v>1</v>
      </c>
      <c r="J15" s="164">
        <v>1</v>
      </c>
      <c r="K15" s="164">
        <v>1</v>
      </c>
      <c r="L15" s="217">
        <v>0</v>
      </c>
      <c r="M15" s="217">
        <v>0</v>
      </c>
      <c r="N15" s="217">
        <v>1</v>
      </c>
      <c r="O15" s="217">
        <v>0</v>
      </c>
      <c r="P15" s="165">
        <v>0</v>
      </c>
    </row>
    <row r="16" spans="1:16" ht="27.95" customHeight="1" x14ac:dyDescent="0.15">
      <c r="A16" s="160" t="s">
        <v>246</v>
      </c>
      <c r="B16" s="161">
        <f t="shared" si="0"/>
        <v>62</v>
      </c>
      <c r="C16" s="164">
        <v>59</v>
      </c>
      <c r="D16" s="164">
        <v>0</v>
      </c>
      <c r="E16" s="164">
        <v>0</v>
      </c>
      <c r="F16" s="164">
        <v>2</v>
      </c>
      <c r="G16" s="164">
        <v>0</v>
      </c>
      <c r="H16" s="164">
        <v>0</v>
      </c>
      <c r="I16" s="164">
        <v>1</v>
      </c>
      <c r="J16" s="164">
        <v>0</v>
      </c>
      <c r="K16" s="164">
        <v>0</v>
      </c>
      <c r="L16" s="217">
        <v>0</v>
      </c>
      <c r="M16" s="217">
        <v>0</v>
      </c>
      <c r="N16" s="217">
        <v>0</v>
      </c>
      <c r="O16" s="217">
        <v>0</v>
      </c>
      <c r="P16" s="165">
        <v>0</v>
      </c>
    </row>
    <row r="17" spans="1:16" ht="27.95" customHeight="1" x14ac:dyDescent="0.15">
      <c r="A17" s="160" t="s">
        <v>253</v>
      </c>
      <c r="B17" s="161">
        <f t="shared" si="0"/>
        <v>93</v>
      </c>
      <c r="C17" s="164">
        <v>91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217">
        <v>0</v>
      </c>
      <c r="M17" s="217">
        <v>0</v>
      </c>
      <c r="N17" s="217">
        <v>2</v>
      </c>
      <c r="O17" s="217">
        <v>0</v>
      </c>
      <c r="P17" s="165">
        <v>0</v>
      </c>
    </row>
    <row r="18" spans="1:16" ht="27.95" customHeight="1" x14ac:dyDescent="0.15">
      <c r="A18" s="160" t="s">
        <v>251</v>
      </c>
      <c r="B18" s="161">
        <f t="shared" si="0"/>
        <v>126</v>
      </c>
      <c r="C18" s="164">
        <v>113</v>
      </c>
      <c r="D18" s="164">
        <v>1</v>
      </c>
      <c r="E18" s="164">
        <v>0</v>
      </c>
      <c r="F18" s="164">
        <v>1</v>
      </c>
      <c r="G18" s="164">
        <v>0</v>
      </c>
      <c r="H18" s="164">
        <v>2</v>
      </c>
      <c r="I18" s="164">
        <v>1</v>
      </c>
      <c r="J18" s="164">
        <v>1</v>
      </c>
      <c r="K18" s="164">
        <v>3</v>
      </c>
      <c r="L18" s="217">
        <v>0</v>
      </c>
      <c r="M18" s="217">
        <v>0</v>
      </c>
      <c r="N18" s="217">
        <v>2</v>
      </c>
      <c r="O18" s="217">
        <v>2</v>
      </c>
      <c r="P18" s="165">
        <v>0</v>
      </c>
    </row>
    <row r="19" spans="1:16" ht="27.95" customHeight="1" x14ac:dyDescent="0.15">
      <c r="A19" s="160" t="s">
        <v>242</v>
      </c>
      <c r="B19" s="161">
        <f t="shared" si="0"/>
        <v>82</v>
      </c>
      <c r="C19" s="164">
        <v>77</v>
      </c>
      <c r="D19" s="164">
        <v>0</v>
      </c>
      <c r="E19" s="164">
        <v>0</v>
      </c>
      <c r="F19" s="164">
        <v>0</v>
      </c>
      <c r="G19" s="164">
        <v>1</v>
      </c>
      <c r="H19" s="164">
        <v>0</v>
      </c>
      <c r="I19" s="164">
        <v>0</v>
      </c>
      <c r="J19" s="164">
        <v>0</v>
      </c>
      <c r="K19" s="164">
        <v>0</v>
      </c>
      <c r="L19" s="217">
        <v>0</v>
      </c>
      <c r="M19" s="217">
        <v>0</v>
      </c>
      <c r="N19" s="217">
        <v>1</v>
      </c>
      <c r="O19" s="217">
        <v>1</v>
      </c>
      <c r="P19" s="165">
        <v>2</v>
      </c>
    </row>
    <row r="20" spans="1:16" ht="27.95" customHeight="1" thickBot="1" x14ac:dyDescent="0.2">
      <c r="A20" s="172" t="s">
        <v>247</v>
      </c>
      <c r="B20" s="167">
        <f t="shared" si="0"/>
        <v>2</v>
      </c>
      <c r="C20" s="168">
        <v>0</v>
      </c>
      <c r="D20" s="168">
        <v>0</v>
      </c>
      <c r="E20" s="168">
        <v>0</v>
      </c>
      <c r="F20" s="168">
        <v>0</v>
      </c>
      <c r="G20" s="168">
        <v>2</v>
      </c>
      <c r="H20" s="168">
        <v>0</v>
      </c>
      <c r="I20" s="168">
        <v>0</v>
      </c>
      <c r="J20" s="168">
        <v>0</v>
      </c>
      <c r="K20" s="168">
        <v>0</v>
      </c>
      <c r="L20" s="219">
        <v>0</v>
      </c>
      <c r="M20" s="219">
        <v>0</v>
      </c>
      <c r="N20" s="219">
        <v>0</v>
      </c>
      <c r="O20" s="219">
        <v>0</v>
      </c>
      <c r="P20" s="169">
        <v>0</v>
      </c>
    </row>
    <row r="21" spans="1:16" ht="39.950000000000003" customHeight="1" x14ac:dyDescent="0.15">
      <c r="A21" s="197"/>
      <c r="B21" s="197"/>
      <c r="C21" s="197"/>
      <c r="D21" s="197"/>
      <c r="E21" s="197"/>
      <c r="F21" s="197"/>
      <c r="G21" s="197"/>
      <c r="H21" s="197"/>
      <c r="I21" s="197"/>
      <c r="J21" s="171"/>
      <c r="K21" s="197"/>
      <c r="L21" s="197"/>
      <c r="M21" s="197"/>
      <c r="N21" s="197"/>
      <c r="O21" s="197"/>
      <c r="P21" s="197"/>
    </row>
    <row r="22" spans="1:16" ht="39.950000000000003" customHeight="1" x14ac:dyDescent="0.15">
      <c r="A22" s="505"/>
      <c r="B22" s="505"/>
      <c r="C22" s="505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39.950000000000003" customHeight="1" thickBot="1" x14ac:dyDescent="0.3">
      <c r="A23" s="496" t="s">
        <v>388</v>
      </c>
      <c r="B23" s="496"/>
      <c r="C23" s="496"/>
      <c r="D23" s="496"/>
      <c r="E23" s="496"/>
      <c r="F23" s="496"/>
      <c r="G23" s="171"/>
      <c r="H23" s="171"/>
      <c r="I23" s="171"/>
      <c r="J23" s="171"/>
      <c r="K23" s="171"/>
      <c r="L23" s="182"/>
      <c r="M23" s="182"/>
      <c r="N23" s="182"/>
      <c r="O23" s="171"/>
      <c r="P23" s="182" t="s">
        <v>128</v>
      </c>
    </row>
    <row r="24" spans="1:16" ht="45.95" customHeight="1" thickBot="1" x14ac:dyDescent="0.2">
      <c r="A24" s="153" t="s">
        <v>216</v>
      </c>
      <c r="B24" s="154" t="s">
        <v>234</v>
      </c>
      <c r="C24" s="154" t="s">
        <v>81</v>
      </c>
      <c r="D24" s="225" t="s">
        <v>130</v>
      </c>
      <c r="E24" s="226" t="s">
        <v>55</v>
      </c>
      <c r="F24" s="226" t="s">
        <v>58</v>
      </c>
      <c r="G24" s="226" t="s">
        <v>59</v>
      </c>
      <c r="H24" s="226" t="s">
        <v>60</v>
      </c>
      <c r="I24" s="227" t="s">
        <v>336</v>
      </c>
      <c r="J24" s="227" t="s">
        <v>337</v>
      </c>
      <c r="K24" s="226" t="s">
        <v>185</v>
      </c>
      <c r="L24" s="226" t="s">
        <v>10</v>
      </c>
      <c r="M24" s="226" t="s">
        <v>14</v>
      </c>
      <c r="N24" s="226" t="s">
        <v>21</v>
      </c>
      <c r="O24" s="228" t="s">
        <v>57</v>
      </c>
      <c r="P24" s="229" t="s">
        <v>129</v>
      </c>
    </row>
    <row r="25" spans="1:16" ht="30" customHeight="1" thickTop="1" x14ac:dyDescent="0.15">
      <c r="A25" s="157" t="s">
        <v>235</v>
      </c>
      <c r="B25" s="158">
        <f t="shared" ref="B25:B40" si="3">SUM(C25:P25)</f>
        <v>10694160</v>
      </c>
      <c r="C25" s="158">
        <f t="shared" ref="C25:I25" si="4">SUM(C26:C40)</f>
        <v>14026</v>
      </c>
      <c r="D25" s="158">
        <f t="shared" si="4"/>
        <v>2827</v>
      </c>
      <c r="E25" s="158">
        <f t="shared" si="4"/>
        <v>11670</v>
      </c>
      <c r="F25" s="158">
        <f t="shared" si="4"/>
        <v>14500</v>
      </c>
      <c r="G25" s="158">
        <f t="shared" si="4"/>
        <v>21500</v>
      </c>
      <c r="H25" s="158">
        <f t="shared" si="4"/>
        <v>52312</v>
      </c>
      <c r="I25" s="158">
        <f t="shared" si="4"/>
        <v>192600</v>
      </c>
      <c r="J25" s="158">
        <f>SUM(J26:J40)</f>
        <v>162800</v>
      </c>
      <c r="K25" s="158">
        <f t="shared" ref="K25:P25" si="5">SUM(K26:K40)</f>
        <v>369100</v>
      </c>
      <c r="L25" s="158">
        <f t="shared" si="5"/>
        <v>562000</v>
      </c>
      <c r="M25" s="158">
        <f t="shared" si="5"/>
        <v>498801</v>
      </c>
      <c r="N25" s="158">
        <f t="shared" si="5"/>
        <v>2404530</v>
      </c>
      <c r="O25" s="158">
        <f t="shared" si="5"/>
        <v>2700385</v>
      </c>
      <c r="P25" s="159">
        <f t="shared" si="5"/>
        <v>3687109</v>
      </c>
    </row>
    <row r="26" spans="1:16" ht="27.95" customHeight="1" x14ac:dyDescent="0.15">
      <c r="A26" s="160" t="s">
        <v>256</v>
      </c>
      <c r="B26" s="161">
        <f t="shared" si="3"/>
        <v>3433548</v>
      </c>
      <c r="C26" s="162">
        <v>980</v>
      </c>
      <c r="D26" s="162">
        <v>600</v>
      </c>
      <c r="E26" s="162">
        <v>3000</v>
      </c>
      <c r="F26" s="162">
        <v>2500</v>
      </c>
      <c r="G26" s="162">
        <v>12500</v>
      </c>
      <c r="H26" s="162">
        <v>28328</v>
      </c>
      <c r="I26" s="162">
        <v>26000</v>
      </c>
      <c r="J26" s="162">
        <v>18800</v>
      </c>
      <c r="K26" s="162">
        <v>132600</v>
      </c>
      <c r="L26" s="216">
        <v>263200</v>
      </c>
      <c r="M26" s="216">
        <v>218800</v>
      </c>
      <c r="N26" s="216">
        <v>1162800</v>
      </c>
      <c r="O26" s="216">
        <v>857440</v>
      </c>
      <c r="P26" s="163">
        <v>706000</v>
      </c>
    </row>
    <row r="27" spans="1:16" ht="27.95" customHeight="1" x14ac:dyDescent="0.15">
      <c r="A27" s="160" t="s">
        <v>244</v>
      </c>
      <c r="B27" s="161">
        <f t="shared" si="3"/>
        <v>761128</v>
      </c>
      <c r="C27" s="164">
        <v>1544</v>
      </c>
      <c r="D27" s="164">
        <v>0</v>
      </c>
      <c r="E27" s="164">
        <v>0</v>
      </c>
      <c r="F27" s="164">
        <v>0</v>
      </c>
      <c r="G27" s="164">
        <v>0</v>
      </c>
      <c r="H27" s="164">
        <v>9984</v>
      </c>
      <c r="I27" s="164">
        <v>10000</v>
      </c>
      <c r="J27" s="164">
        <v>0</v>
      </c>
      <c r="K27" s="164">
        <v>48000</v>
      </c>
      <c r="L27" s="217">
        <v>68000</v>
      </c>
      <c r="M27" s="217">
        <v>0</v>
      </c>
      <c r="N27" s="217">
        <v>125600</v>
      </c>
      <c r="O27" s="217">
        <v>198000</v>
      </c>
      <c r="P27" s="165">
        <v>300000</v>
      </c>
    </row>
    <row r="28" spans="1:16" ht="27.95" customHeight="1" x14ac:dyDescent="0.15">
      <c r="A28" s="160" t="s">
        <v>257</v>
      </c>
      <c r="B28" s="161">
        <f t="shared" si="3"/>
        <v>188455</v>
      </c>
      <c r="C28" s="164">
        <v>955</v>
      </c>
      <c r="D28" s="164">
        <v>0</v>
      </c>
      <c r="E28" s="164">
        <v>1500</v>
      </c>
      <c r="F28" s="164">
        <v>0</v>
      </c>
      <c r="G28" s="164">
        <v>0</v>
      </c>
      <c r="H28" s="164">
        <v>0</v>
      </c>
      <c r="I28" s="164">
        <v>10000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176000</v>
      </c>
      <c r="P28" s="165">
        <v>0</v>
      </c>
    </row>
    <row r="29" spans="1:16" ht="27.95" customHeight="1" x14ac:dyDescent="0.15">
      <c r="A29" s="160" t="s">
        <v>249</v>
      </c>
      <c r="B29" s="161">
        <f t="shared" si="3"/>
        <v>1705035</v>
      </c>
      <c r="C29" s="162">
        <v>0</v>
      </c>
      <c r="D29" s="162">
        <v>0</v>
      </c>
      <c r="E29" s="162">
        <v>3280</v>
      </c>
      <c r="F29" s="162">
        <v>0</v>
      </c>
      <c r="G29" s="162">
        <v>0</v>
      </c>
      <c r="H29" s="162">
        <v>0</v>
      </c>
      <c r="I29" s="162">
        <v>60500</v>
      </c>
      <c r="J29" s="162">
        <v>96000</v>
      </c>
      <c r="K29" s="162">
        <v>52500</v>
      </c>
      <c r="L29" s="216">
        <v>195800</v>
      </c>
      <c r="M29" s="216">
        <v>187688</v>
      </c>
      <c r="N29" s="216">
        <v>214000</v>
      </c>
      <c r="O29" s="216">
        <v>456907</v>
      </c>
      <c r="P29" s="163">
        <v>438360</v>
      </c>
    </row>
    <row r="30" spans="1:16" ht="27.95" customHeight="1" x14ac:dyDescent="0.15">
      <c r="A30" s="160" t="s">
        <v>254</v>
      </c>
      <c r="B30" s="161">
        <f t="shared" si="3"/>
        <v>79403</v>
      </c>
      <c r="C30" s="164">
        <v>1903</v>
      </c>
      <c r="D30" s="164">
        <v>0</v>
      </c>
      <c r="E30" s="164">
        <v>0</v>
      </c>
      <c r="F30" s="164">
        <v>2000</v>
      </c>
      <c r="G30" s="164">
        <v>0</v>
      </c>
      <c r="H30" s="164">
        <v>0</v>
      </c>
      <c r="I30" s="164">
        <v>14500</v>
      </c>
      <c r="J30" s="164">
        <v>0</v>
      </c>
      <c r="K30" s="164">
        <v>26000</v>
      </c>
      <c r="L30" s="217">
        <v>35000</v>
      </c>
      <c r="M30" s="217">
        <v>0</v>
      </c>
      <c r="N30" s="217">
        <v>0</v>
      </c>
      <c r="O30" s="217">
        <v>0</v>
      </c>
      <c r="P30" s="165">
        <v>0</v>
      </c>
    </row>
    <row r="31" spans="1:16" ht="27.95" customHeight="1" x14ac:dyDescent="0.15">
      <c r="A31" s="160" t="s">
        <v>245</v>
      </c>
      <c r="B31" s="161">
        <f t="shared" si="3"/>
        <v>1333173</v>
      </c>
      <c r="C31" s="164">
        <v>268</v>
      </c>
      <c r="D31" s="164">
        <v>627</v>
      </c>
      <c r="E31" s="164">
        <v>0</v>
      </c>
      <c r="F31" s="164">
        <v>0</v>
      </c>
      <c r="G31" s="164">
        <v>0</v>
      </c>
      <c r="H31" s="164">
        <v>0</v>
      </c>
      <c r="I31" s="164">
        <v>14900</v>
      </c>
      <c r="J31" s="164">
        <v>0</v>
      </c>
      <c r="K31" s="164">
        <v>0</v>
      </c>
      <c r="L31" s="217">
        <v>0</v>
      </c>
      <c r="M31" s="217">
        <v>0</v>
      </c>
      <c r="N31" s="217">
        <v>0</v>
      </c>
      <c r="O31" s="217">
        <v>185629</v>
      </c>
      <c r="P31" s="165">
        <v>1131749</v>
      </c>
    </row>
    <row r="32" spans="1:16" ht="27.95" customHeight="1" x14ac:dyDescent="0.15">
      <c r="A32" s="160" t="s">
        <v>255</v>
      </c>
      <c r="B32" s="161">
        <f t="shared" si="3"/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217">
        <v>0</v>
      </c>
      <c r="M32" s="217">
        <v>0</v>
      </c>
      <c r="N32" s="217">
        <v>0</v>
      </c>
      <c r="O32" s="217">
        <v>0</v>
      </c>
      <c r="P32" s="165">
        <v>0</v>
      </c>
    </row>
    <row r="33" spans="1:16" ht="27.95" customHeight="1" x14ac:dyDescent="0.15">
      <c r="A33" s="160" t="s">
        <v>239</v>
      </c>
      <c r="B33" s="161">
        <f t="shared" si="3"/>
        <v>827547</v>
      </c>
      <c r="C33" s="164">
        <v>638</v>
      </c>
      <c r="D33" s="164">
        <v>700</v>
      </c>
      <c r="E33" s="164">
        <v>0</v>
      </c>
      <c r="F33" s="164">
        <v>0</v>
      </c>
      <c r="G33" s="164">
        <v>0</v>
      </c>
      <c r="H33" s="164">
        <v>0</v>
      </c>
      <c r="I33" s="164">
        <v>22000</v>
      </c>
      <c r="J33" s="164">
        <v>15000</v>
      </c>
      <c r="K33" s="164">
        <v>25000</v>
      </c>
      <c r="L33" s="217">
        <v>0</v>
      </c>
      <c r="M33" s="217">
        <v>47300</v>
      </c>
      <c r="N33" s="217">
        <v>414000</v>
      </c>
      <c r="O33" s="217">
        <v>302909</v>
      </c>
      <c r="P33" s="165">
        <v>0</v>
      </c>
    </row>
    <row r="34" spans="1:16" ht="27.95" customHeight="1" x14ac:dyDescent="0.15">
      <c r="A34" s="160" t="s">
        <v>241</v>
      </c>
      <c r="B34" s="161">
        <f t="shared" si="3"/>
        <v>431745</v>
      </c>
      <c r="C34" s="164">
        <v>782</v>
      </c>
      <c r="D34" s="164">
        <v>0</v>
      </c>
      <c r="E34" s="164">
        <v>1950</v>
      </c>
      <c r="F34" s="164">
        <v>2000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217">
        <v>0</v>
      </c>
      <c r="M34" s="217">
        <v>45013</v>
      </c>
      <c r="N34" s="217">
        <v>0</v>
      </c>
      <c r="O34" s="217">
        <v>150000</v>
      </c>
      <c r="P34" s="165">
        <v>232000</v>
      </c>
    </row>
    <row r="35" spans="1:16" ht="27.95" customHeight="1" x14ac:dyDescent="0.15">
      <c r="A35" s="160" t="s">
        <v>252</v>
      </c>
      <c r="B35" s="161">
        <f t="shared" si="3"/>
        <v>112799</v>
      </c>
      <c r="C35" s="164">
        <v>859</v>
      </c>
      <c r="D35" s="164">
        <v>0</v>
      </c>
      <c r="E35" s="164">
        <v>1940</v>
      </c>
      <c r="F35" s="164">
        <v>0</v>
      </c>
      <c r="G35" s="164">
        <v>0</v>
      </c>
      <c r="H35" s="164">
        <v>0</v>
      </c>
      <c r="I35" s="164">
        <v>10000</v>
      </c>
      <c r="J35" s="164">
        <v>15000</v>
      </c>
      <c r="K35" s="164">
        <v>25000</v>
      </c>
      <c r="L35" s="217">
        <v>0</v>
      </c>
      <c r="M35" s="217">
        <v>0</v>
      </c>
      <c r="N35" s="217">
        <v>60000</v>
      </c>
      <c r="O35" s="217">
        <v>0</v>
      </c>
      <c r="P35" s="165">
        <v>0</v>
      </c>
    </row>
    <row r="36" spans="1:16" ht="27.95" customHeight="1" x14ac:dyDescent="0.15">
      <c r="A36" s="160" t="s">
        <v>246</v>
      </c>
      <c r="B36" s="161">
        <f t="shared" si="3"/>
        <v>19367</v>
      </c>
      <c r="C36" s="164">
        <v>2167</v>
      </c>
      <c r="D36" s="164">
        <v>0</v>
      </c>
      <c r="E36" s="164">
        <v>0</v>
      </c>
      <c r="F36" s="164">
        <v>5200</v>
      </c>
      <c r="G36" s="164">
        <v>0</v>
      </c>
      <c r="H36" s="164">
        <v>0</v>
      </c>
      <c r="I36" s="164">
        <v>12000</v>
      </c>
      <c r="J36" s="164">
        <v>0</v>
      </c>
      <c r="K36" s="164">
        <v>0</v>
      </c>
      <c r="L36" s="217">
        <v>0</v>
      </c>
      <c r="M36" s="217">
        <v>0</v>
      </c>
      <c r="N36" s="217">
        <v>0</v>
      </c>
      <c r="O36" s="217">
        <v>0</v>
      </c>
      <c r="P36" s="165">
        <v>0</v>
      </c>
    </row>
    <row r="37" spans="1:16" ht="27.95" customHeight="1" x14ac:dyDescent="0.15">
      <c r="A37" s="160" t="s">
        <v>253</v>
      </c>
      <c r="B37" s="161">
        <f t="shared" si="3"/>
        <v>152719</v>
      </c>
      <c r="C37" s="164">
        <v>1519</v>
      </c>
      <c r="D37" s="164">
        <v>0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217">
        <v>0</v>
      </c>
      <c r="M37" s="217">
        <v>0</v>
      </c>
      <c r="N37" s="217">
        <v>151200</v>
      </c>
      <c r="O37" s="217">
        <v>0</v>
      </c>
      <c r="P37" s="165">
        <v>0</v>
      </c>
    </row>
    <row r="38" spans="1:16" ht="27.95" customHeight="1" x14ac:dyDescent="0.15">
      <c r="A38" s="160" t="s">
        <v>251</v>
      </c>
      <c r="B38" s="161">
        <f t="shared" si="3"/>
        <v>553387</v>
      </c>
      <c r="C38" s="164">
        <v>1557</v>
      </c>
      <c r="D38" s="164">
        <v>900</v>
      </c>
      <c r="E38" s="164">
        <v>0</v>
      </c>
      <c r="F38" s="164">
        <v>2800</v>
      </c>
      <c r="G38" s="164">
        <v>0</v>
      </c>
      <c r="H38" s="164">
        <v>14000</v>
      </c>
      <c r="I38" s="164">
        <v>12700</v>
      </c>
      <c r="J38" s="164">
        <v>18000</v>
      </c>
      <c r="K38" s="164">
        <v>60000</v>
      </c>
      <c r="L38" s="217">
        <v>0</v>
      </c>
      <c r="M38" s="217">
        <v>0</v>
      </c>
      <c r="N38" s="217">
        <v>179930</v>
      </c>
      <c r="O38" s="217">
        <v>263500</v>
      </c>
      <c r="P38" s="165">
        <v>0</v>
      </c>
    </row>
    <row r="39" spans="1:16" ht="27.95" customHeight="1" x14ac:dyDescent="0.15">
      <c r="A39" s="160" t="s">
        <v>242</v>
      </c>
      <c r="B39" s="161">
        <f t="shared" si="3"/>
        <v>1089854</v>
      </c>
      <c r="C39" s="164">
        <v>854</v>
      </c>
      <c r="D39" s="164">
        <v>0</v>
      </c>
      <c r="E39" s="164">
        <v>0</v>
      </c>
      <c r="F39" s="164">
        <v>0</v>
      </c>
      <c r="G39" s="164">
        <v>3000</v>
      </c>
      <c r="H39" s="164">
        <v>0</v>
      </c>
      <c r="I39" s="164">
        <v>0</v>
      </c>
      <c r="J39" s="164">
        <v>0</v>
      </c>
      <c r="K39" s="164">
        <v>0</v>
      </c>
      <c r="L39" s="217">
        <v>0</v>
      </c>
      <c r="M39" s="217">
        <v>0</v>
      </c>
      <c r="N39" s="217">
        <v>97000</v>
      </c>
      <c r="O39" s="217">
        <v>110000</v>
      </c>
      <c r="P39" s="165">
        <v>879000</v>
      </c>
    </row>
    <row r="40" spans="1:16" ht="27.95" customHeight="1" thickBot="1" x14ac:dyDescent="0.2">
      <c r="A40" s="172" t="s">
        <v>247</v>
      </c>
      <c r="B40" s="167">
        <f t="shared" si="3"/>
        <v>6000</v>
      </c>
      <c r="C40" s="168">
        <v>0</v>
      </c>
      <c r="D40" s="168">
        <v>0</v>
      </c>
      <c r="E40" s="168">
        <v>0</v>
      </c>
      <c r="F40" s="168">
        <v>0</v>
      </c>
      <c r="G40" s="168">
        <v>6000</v>
      </c>
      <c r="H40" s="168">
        <v>0</v>
      </c>
      <c r="I40" s="168">
        <v>0</v>
      </c>
      <c r="J40" s="168">
        <v>0</v>
      </c>
      <c r="K40" s="168">
        <v>0</v>
      </c>
      <c r="L40" s="219">
        <v>0</v>
      </c>
      <c r="M40" s="219">
        <v>0</v>
      </c>
      <c r="N40" s="219">
        <v>0</v>
      </c>
      <c r="O40" s="219">
        <v>0</v>
      </c>
      <c r="P40" s="169">
        <v>0</v>
      </c>
    </row>
    <row r="41" spans="1:16" ht="27.95" customHeight="1" x14ac:dyDescent="0.1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27.95" customHeight="1" x14ac:dyDescent="0.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</sheetData>
  <mergeCells count="4">
    <mergeCell ref="A22:C22"/>
    <mergeCell ref="A23:F23"/>
    <mergeCell ref="A3:F3"/>
    <mergeCell ref="A1:M1"/>
  </mergeCells>
  <phoneticPr fontId="32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28</vt:i4>
      </vt:variant>
      <vt:variant>
        <vt:lpstr>이름이 지정된 범위</vt:lpstr>
      </vt:variant>
      <vt:variant>
        <vt:i4>9</vt:i4>
      </vt:variant>
    </vt:vector>
  </HeadingPairs>
  <TitlesOfParts>
    <vt:vector size="37" baseType="lpstr">
      <vt:lpstr>통계조사결과 </vt:lpstr>
      <vt:lpstr>시군별 점유율</vt:lpstr>
      <vt:lpstr>1.한육우</vt:lpstr>
      <vt:lpstr>1.한우</vt:lpstr>
      <vt:lpstr>1.육우</vt:lpstr>
      <vt:lpstr>2.젖소</vt:lpstr>
      <vt:lpstr>3.돼지</vt:lpstr>
      <vt:lpstr>4.닭</vt:lpstr>
      <vt:lpstr>4.산란계</vt:lpstr>
      <vt:lpstr>4.육계</vt:lpstr>
      <vt:lpstr>5.말</vt:lpstr>
      <vt:lpstr>6.염소</vt:lpstr>
      <vt:lpstr>7.면양</vt:lpstr>
      <vt:lpstr>8.사슴</vt:lpstr>
      <vt:lpstr>9.토끼</vt:lpstr>
      <vt:lpstr>10.개</vt:lpstr>
      <vt:lpstr>11.오리</vt:lpstr>
      <vt:lpstr>12.칠면조</vt:lpstr>
      <vt:lpstr>13.거위</vt:lpstr>
      <vt:lpstr>14.메추리</vt:lpstr>
      <vt:lpstr>15.꿀벌</vt:lpstr>
      <vt:lpstr>16.관상조1</vt:lpstr>
      <vt:lpstr>16.관상조2</vt:lpstr>
      <vt:lpstr>17.타조</vt:lpstr>
      <vt:lpstr>18.오소리</vt:lpstr>
      <vt:lpstr>19.꿩</vt:lpstr>
      <vt:lpstr>20.지렁이1</vt:lpstr>
      <vt:lpstr>21.기러기</vt:lpstr>
      <vt:lpstr>'1.육우'!Print_Area</vt:lpstr>
      <vt:lpstr>'1.한우'!Print_Area</vt:lpstr>
      <vt:lpstr>'1.한육우'!Print_Area</vt:lpstr>
      <vt:lpstr>'14.메추리'!Print_Area</vt:lpstr>
      <vt:lpstr>'16.관상조1'!Print_Area</vt:lpstr>
      <vt:lpstr>'2.젖소'!Print_Area</vt:lpstr>
      <vt:lpstr>'20.지렁이1'!Print_Area</vt:lpstr>
      <vt:lpstr>'3.돼지'!Print_Area</vt:lpstr>
      <vt:lpstr>'통계조사결과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51</cp:revision>
  <cp:lastPrinted>2020-01-30T07:08:04Z</cp:lastPrinted>
  <dcterms:created xsi:type="dcterms:W3CDTF">2000-07-07T01:44:45Z</dcterms:created>
  <dcterms:modified xsi:type="dcterms:W3CDTF">2021-07-29T10:49:52Z</dcterms:modified>
</cp:coreProperties>
</file>